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1"/>
  <workbookPr showInkAnnotation="0" autoCompressPictures="0"/>
  <bookViews>
    <workbookView xWindow="1160" yWindow="0" windowWidth="25600" windowHeight="16060" tabRatio="500" activeTab="2"/>
  </bookViews>
  <sheets>
    <sheet name="FY12" sheetId="1" r:id="rId1"/>
    <sheet name="FY13" sheetId="2" r:id="rId2"/>
    <sheet name="FY14" sheetId="3" r:id="rId3"/>
    <sheet name="FYXX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7" i="2" l="1"/>
  <c r="O3" i="2"/>
  <c r="N3" i="2"/>
  <c r="M3" i="2"/>
  <c r="L3" i="2"/>
  <c r="K3" i="2"/>
  <c r="J3" i="2"/>
  <c r="I3" i="2"/>
  <c r="H3" i="2"/>
  <c r="G3" i="2"/>
  <c r="F3" i="2"/>
  <c r="E3" i="2"/>
  <c r="T8" i="2"/>
  <c r="T6" i="3"/>
  <c r="T5" i="4"/>
  <c r="T4" i="4"/>
  <c r="Q11" i="3"/>
  <c r="Q13" i="3"/>
  <c r="Q15" i="3"/>
  <c r="Q17" i="3"/>
  <c r="Q19" i="3"/>
  <c r="Q21" i="3"/>
  <c r="Q23" i="3"/>
  <c r="Q25" i="3"/>
  <c r="Q27" i="3"/>
  <c r="Q29" i="3"/>
  <c r="Q31" i="3"/>
  <c r="Q33" i="3"/>
  <c r="Q5" i="3"/>
  <c r="Q7" i="3"/>
  <c r="Q9" i="3"/>
  <c r="T5" i="3"/>
  <c r="Q5" i="2"/>
  <c r="Q9" i="2"/>
  <c r="T7" i="2"/>
  <c r="T6" i="1"/>
  <c r="T5" i="1"/>
  <c r="Q11" i="2"/>
  <c r="D35" i="3"/>
  <c r="Q33" i="2"/>
  <c r="Q33" i="4"/>
  <c r="E3" i="3"/>
  <c r="F3" i="3"/>
  <c r="G3" i="3"/>
  <c r="H3" i="3"/>
  <c r="I3" i="3"/>
  <c r="J3" i="3"/>
  <c r="K3" i="3"/>
  <c r="L3" i="3"/>
  <c r="M3" i="3"/>
  <c r="N3" i="3"/>
  <c r="O3" i="3"/>
  <c r="Q31" i="4"/>
  <c r="Q29" i="4"/>
  <c r="Q27" i="4"/>
  <c r="Q25" i="4"/>
  <c r="Q23" i="4"/>
  <c r="Q21" i="4"/>
  <c r="Q19" i="4"/>
  <c r="Q17" i="4"/>
  <c r="Q15" i="4"/>
  <c r="Q13" i="4"/>
  <c r="Q11" i="4"/>
  <c r="Q5" i="4"/>
  <c r="E3" i="4"/>
  <c r="F3" i="4"/>
  <c r="G3" i="4"/>
  <c r="H3" i="4"/>
  <c r="I3" i="4"/>
  <c r="J3" i="4"/>
  <c r="K3" i="4"/>
  <c r="L3" i="4"/>
  <c r="M3" i="4"/>
  <c r="N3" i="4"/>
  <c r="O3" i="4"/>
  <c r="Q31" i="2"/>
  <c r="Q29" i="2"/>
  <c r="Q27" i="2"/>
  <c r="Q25" i="2"/>
  <c r="Q23" i="2"/>
  <c r="Q21" i="2"/>
  <c r="Q19" i="2"/>
  <c r="Q17" i="2"/>
  <c r="Q15" i="2"/>
  <c r="Q13" i="2"/>
  <c r="E3" i="1"/>
  <c r="F3" i="1"/>
  <c r="G3" i="1"/>
  <c r="H3" i="1"/>
  <c r="I3" i="1"/>
  <c r="J3" i="1"/>
  <c r="K3" i="1"/>
  <c r="L3" i="1"/>
  <c r="M3" i="1"/>
  <c r="N3" i="1"/>
  <c r="O3" i="1"/>
  <c r="Q31" i="1"/>
  <c r="Q29" i="1"/>
  <c r="Q27" i="1"/>
  <c r="Q25" i="1"/>
  <c r="Q23" i="1"/>
  <c r="Q21" i="1"/>
  <c r="Q19" i="1"/>
  <c r="Q7" i="1"/>
  <c r="Q17" i="1"/>
  <c r="Q5" i="1"/>
  <c r="Q15" i="1"/>
  <c r="Q13" i="1"/>
  <c r="Q11" i="1"/>
  <c r="Q9" i="1"/>
  <c r="P3" i="1"/>
</calcChain>
</file>

<file path=xl/sharedStrings.xml><?xml version="1.0" encoding="utf-8"?>
<sst xmlns="http://schemas.openxmlformats.org/spreadsheetml/2006/main" count="169" uniqueCount="45">
  <si>
    <t>TEI Budget: FY13 YTD</t>
  </si>
  <si>
    <t>TEI Budget:  FY12 report</t>
  </si>
  <si>
    <t>Membership Income</t>
  </si>
  <si>
    <t>Council expenses</t>
  </si>
  <si>
    <t>Board expenses</t>
  </si>
  <si>
    <t>Members' Meeting Income</t>
  </si>
  <si>
    <t>Members' Meeting Expenses</t>
  </si>
  <si>
    <t>Other income</t>
  </si>
  <si>
    <t>Other expenses</t>
  </si>
  <si>
    <t>Starting Balance</t>
  </si>
  <si>
    <t>Bank &amp; Card Fees</t>
  </si>
  <si>
    <t>May</t>
  </si>
  <si>
    <t>June</t>
  </si>
  <si>
    <t>July</t>
  </si>
  <si>
    <t>August</t>
  </si>
  <si>
    <t>September</t>
  </si>
  <si>
    <t>October</t>
  </si>
  <si>
    <t xml:space="preserve">November </t>
  </si>
  <si>
    <t>December</t>
  </si>
  <si>
    <t>Host Fees</t>
  </si>
  <si>
    <t>Workgroups</t>
  </si>
  <si>
    <t>SIGs</t>
  </si>
  <si>
    <t>Totals</t>
  </si>
  <si>
    <t>Year-End Bal</t>
  </si>
  <si>
    <t>Accounting and Taxes</t>
  </si>
  <si>
    <t>TEI Journal</t>
  </si>
  <si>
    <t>Insurance</t>
  </si>
  <si>
    <t>February</t>
  </si>
  <si>
    <t>January</t>
  </si>
  <si>
    <t>March</t>
  </si>
  <si>
    <t>April</t>
  </si>
  <si>
    <t>TEI Budget: FY14 Projections</t>
  </si>
  <si>
    <t>TEI Budget: FY</t>
  </si>
  <si>
    <t>Accounting and Legal</t>
  </si>
  <si>
    <t>Workshops</t>
  </si>
  <si>
    <t>Transferred to Conference Fund</t>
  </si>
  <si>
    <t>Carryover</t>
  </si>
  <si>
    <t>TAPAS?</t>
  </si>
  <si>
    <t>(Wild Apricot Records  $56,256.16 in membership income so far in FY13)</t>
  </si>
  <si>
    <t>(Wild Apricot Records $3,4450 in membership income  for partial 2012)</t>
  </si>
  <si>
    <t>SIGs &amp; Grants</t>
  </si>
  <si>
    <t xml:space="preserve"> $-  </t>
  </si>
  <si>
    <t xml:space="preserve"> </t>
  </si>
  <si>
    <t>Total Income:</t>
  </si>
  <si>
    <t>Total Expenditures: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</si>
</sst>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7" x14ac:knownFonts="1">
    <font>
      <sz val="12"/>
      <color theme="1"/>
      <name val="Calibri"/>
      <family val="2"/>
      <scheme val="minor"/>
    </font>
    <font>
      <b/>
      <sz val="14"/>
      <color theme="1"/>
      <name val="Cambria"/>
      <scheme val="maj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8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4" fontId="0" fillId="0" borderId="0" xfId="0" applyNumberFormat="1"/>
    <xf numFmtId="44" fontId="0" fillId="0" borderId="0" xfId="0" applyNumberFormat="1"/>
    <xf numFmtId="8" fontId="0" fillId="0" borderId="0" xfId="0" applyNumberFormat="1"/>
    <xf numFmtId="0" fontId="4" fillId="0" borderId="0" xfId="0" applyFont="1"/>
    <xf numFmtId="44" fontId="0" fillId="0" borderId="0" xfId="0" applyNumberFormat="1" applyFill="1"/>
    <xf numFmtId="0" fontId="0" fillId="0" borderId="0" xfId="0" applyFill="1"/>
    <xf numFmtId="44" fontId="4" fillId="0" borderId="0" xfId="0" applyNumberFormat="1" applyFont="1"/>
    <xf numFmtId="0" fontId="0" fillId="2" borderId="0" xfId="0" applyFill="1"/>
    <xf numFmtId="49" fontId="5" fillId="2" borderId="0" xfId="0" applyNumberFormat="1" applyFont="1" applyFill="1" applyAlignment="1">
      <alignment horizontal="left"/>
    </xf>
  </cellXfs>
  <cellStyles count="1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24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TEI Expenses, FY2012</a:t>
            </a:r>
            <a:endParaRPr lang="en-US" sz="2400"/>
          </a:p>
        </c:rich>
      </c:tx>
      <c:layout/>
      <c:overlay val="0"/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76178660313092"/>
          <c:y val="0.220576955758228"/>
          <c:w val="0.521935210646345"/>
          <c:h val="0.688527738572773"/>
        </c:manualLayout>
      </c:layout>
      <c:pieChart>
        <c:varyColors val="1"/>
        <c:ser>
          <c:idx val="0"/>
          <c:order val="0"/>
          <c:explosion val="10"/>
          <c:dLbls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'FY12'!$A$11:$A$31</c:f>
              <c:strCache>
                <c:ptCount val="21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Host Fees</c:v>
                </c:pt>
                <c:pt idx="12">
                  <c:v>Workgroups</c:v>
                </c:pt>
                <c:pt idx="14">
                  <c:v>SIGs &amp; Grants</c:v>
                </c:pt>
                <c:pt idx="16">
                  <c:v>Accounting and Taxes</c:v>
                </c:pt>
                <c:pt idx="18">
                  <c:v>TEI Journal</c:v>
                </c:pt>
                <c:pt idx="20">
                  <c:v>Insurance</c:v>
                </c:pt>
              </c:strCache>
            </c:strRef>
          </c:cat>
          <c:val>
            <c:numRef>
              <c:f>'FY12'!$Q$11:$Q$31</c:f>
              <c:numCache>
                <c:formatCode>_("$"* #,##0.00_);_("$"* \(#,##0.00\);_("$"* "-"??_);_(@_)</c:formatCode>
                <c:ptCount val="21"/>
                <c:pt idx="0">
                  <c:v>1262.62</c:v>
                </c:pt>
                <c:pt idx="2">
                  <c:v>13407.09</c:v>
                </c:pt>
                <c:pt idx="4">
                  <c:v>1890.35</c:v>
                </c:pt>
                <c:pt idx="6">
                  <c:v>26449.4</c:v>
                </c:pt>
                <c:pt idx="8">
                  <c:v>1862.75</c:v>
                </c:pt>
                <c:pt idx="10">
                  <c:v>14625.06</c:v>
                </c:pt>
                <c:pt idx="12">
                  <c:v>1080.32</c:v>
                </c:pt>
                <c:pt idx="14">
                  <c:v>1817.65</c:v>
                </c:pt>
                <c:pt idx="16">
                  <c:v>6000.0</c:v>
                </c:pt>
                <c:pt idx="18">
                  <c:v>820.0</c:v>
                </c:pt>
                <c:pt idx="20">
                  <c:v>1500.0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TEI Income, FY2014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213179876689942"/>
          <c:y val="0.072664359861591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9895669291339"/>
          <c:y val="0.379992673613167"/>
          <c:w val="0.365764216972878"/>
          <c:h val="0.618774051269907"/>
        </c:manualLayout>
      </c:layout>
      <c:pieChart>
        <c:varyColors val="1"/>
        <c:ser>
          <c:idx val="0"/>
          <c:order val="0"/>
          <c:tx>
            <c:v>TEI Income, FY2014</c:v>
          </c:tx>
          <c:explosion val="14"/>
          <c:dLbls>
            <c:dLbl>
              <c:idx val="2"/>
              <c:layout>
                <c:manualLayout>
                  <c:x val="0.153638814016173"/>
                  <c:y val="0.0207612456747405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13207547169811"/>
                  <c:y val="0.0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'FY14'!$A$5:$A$9</c:f>
              <c:strCache>
                <c:ptCount val="5"/>
                <c:pt idx="0">
                  <c:v>Membership Income</c:v>
                </c:pt>
                <c:pt idx="2">
                  <c:v>Members' Meeting Income</c:v>
                </c:pt>
                <c:pt idx="4">
                  <c:v>Other income</c:v>
                </c:pt>
              </c:strCache>
            </c:strRef>
          </c:cat>
          <c:val>
            <c:numRef>
              <c:f>'FY14'!$Q$5:$Q$9</c:f>
              <c:numCache>
                <c:formatCode>_("$"* #,##0.00_);_("$"* \(#,##0.00\);_("$"* "-"??_);_(@_)</c:formatCode>
                <c:ptCount val="5"/>
                <c:pt idx="0">
                  <c:v>75000.0</c:v>
                </c:pt>
                <c:pt idx="2">
                  <c:v>0.0</c:v>
                </c:pt>
                <c:pt idx="4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TEI Accounts,</a:t>
            </a:r>
            <a:r>
              <a:rPr lang="en-US" baseline="0"/>
              <a:t> FY2014</a:t>
            </a:r>
          </a:p>
        </c:rich>
      </c:tx>
      <c:layout>
        <c:manualLayout>
          <c:xMode val="edge"/>
          <c:yMode val="edge"/>
          <c:x val="0.285227293535982"/>
          <c:y val="0.059574468085106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2866797900262"/>
          <c:y val="0.234259259259259"/>
          <c:w val="0.765466535433071"/>
          <c:h val="0.67154345290172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'FY14'!$D$3:$P$3</c:f>
              <c:numCache>
                <c:formatCode>_("$"* #,##0.00_);_("$"* \(#,##0.00\);_("$"* "-"??_);_(@_)</c:formatCode>
                <c:ptCount val="13"/>
                <c:pt idx="0">
                  <c:v>0.0</c:v>
                </c:pt>
                <c:pt idx="1">
                  <c:v>23600.0</c:v>
                </c:pt>
                <c:pt idx="2">
                  <c:v>23600.0</c:v>
                </c:pt>
                <c:pt idx="3">
                  <c:v>23600.0</c:v>
                </c:pt>
                <c:pt idx="4">
                  <c:v>23600.0</c:v>
                </c:pt>
                <c:pt idx="5">
                  <c:v>23600.0</c:v>
                </c:pt>
                <c:pt idx="6">
                  <c:v>23600.0</c:v>
                </c:pt>
                <c:pt idx="7">
                  <c:v>23600.0</c:v>
                </c:pt>
                <c:pt idx="8">
                  <c:v>23600.0</c:v>
                </c:pt>
                <c:pt idx="9">
                  <c:v>23600.0</c:v>
                </c:pt>
                <c:pt idx="10">
                  <c:v>23600.0</c:v>
                </c:pt>
                <c:pt idx="11">
                  <c:v>23600.0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6223592"/>
        <c:axId val="2128464952"/>
      </c:lineChart>
      <c:catAx>
        <c:axId val="2126223592"/>
        <c:scaling>
          <c:orientation val="minMax"/>
        </c:scaling>
        <c:delete val="0"/>
        <c:axPos val="b"/>
        <c:majorTickMark val="out"/>
        <c:minorTickMark val="none"/>
        <c:tickLblPos val="nextTo"/>
        <c:crossAx val="2128464952"/>
        <c:crosses val="autoZero"/>
        <c:auto val="1"/>
        <c:lblAlgn val="ctr"/>
        <c:lblOffset val="100"/>
        <c:noMultiLvlLbl val="0"/>
      </c:catAx>
      <c:valAx>
        <c:axId val="2128464952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2126223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Income vs. Expenditures, FY2014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112838291046952"/>
          <c:y val="0.0959409594095941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Income vs. Expenditures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'FY14'!$S$5:$S$6</c:f>
              <c:strCache>
                <c:ptCount val="2"/>
                <c:pt idx="0">
                  <c:v>Total Income:</c:v>
                </c:pt>
                <c:pt idx="1">
                  <c:v>Total Expenditures:</c:v>
                </c:pt>
              </c:strCache>
            </c:strRef>
          </c:cat>
          <c:val>
            <c:numRef>
              <c:f>'FY14'!$T$5:$T$6</c:f>
              <c:numCache>
                <c:formatCode>_("$"* #,##0.00_);_("$"* \(#,##0.00\);_("$"* "-"??_);_(@_)</c:formatCode>
                <c:ptCount val="2"/>
                <c:pt idx="0">
                  <c:v>75000.0</c:v>
                </c:pt>
                <c:pt idx="1">
                  <c:v>51400.0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7815992"/>
        <c:axId val="2137819032"/>
      </c:barChart>
      <c:catAx>
        <c:axId val="2137815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819032"/>
        <c:crosses val="autoZero"/>
        <c:auto val="1"/>
        <c:lblAlgn val="ctr"/>
        <c:lblOffset val="100"/>
        <c:noMultiLvlLbl val="0"/>
      </c:catAx>
      <c:valAx>
        <c:axId val="2137819032"/>
        <c:scaling>
          <c:orientation val="minMax"/>
          <c:max val="100000.0"/>
          <c:min val="0.0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2137815992"/>
        <c:crosses val="autoZero"/>
        <c:crossBetween val="between"/>
        <c:majorUnit val="10000.0"/>
        <c:minorUnit val="1000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24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TEI Expenses, FYXX</a:t>
            </a:r>
            <a:endParaRPr lang="en-US" sz="2400"/>
          </a:p>
        </c:rich>
      </c:tx>
      <c:overlay val="0"/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81851236485347"/>
          <c:y val="0.146835974722905"/>
          <c:w val="0.78421633075682"/>
          <c:h val="0.811762751391745"/>
        </c:manualLayout>
      </c:layout>
      <c:pieChart>
        <c:varyColors val="1"/>
        <c:ser>
          <c:idx val="0"/>
          <c:order val="0"/>
          <c:explosion val="13"/>
          <c:dLbls>
            <c:dLbl>
              <c:idx val="12"/>
              <c:layout>
                <c:manualLayout>
                  <c:x val="-0.0208900784000272"/>
                  <c:y val="-0.02360054910899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16"/>
              <c:layout>
                <c:manualLayout>
                  <c:x val="0.0237580993520518"/>
                  <c:y val="0.0186403508771928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FYXX!$A$15:$A$33</c:f>
              <c:strCache>
                <c:ptCount val="19"/>
                <c:pt idx="0">
                  <c:v>Board expenses</c:v>
                </c:pt>
                <c:pt idx="2">
                  <c:v>Members' Meeting Expenses</c:v>
                </c:pt>
                <c:pt idx="4">
                  <c:v>Other expenses</c:v>
                </c:pt>
                <c:pt idx="6">
                  <c:v>Workshops</c:v>
                </c:pt>
                <c:pt idx="8">
                  <c:v>Workgroups</c:v>
                </c:pt>
                <c:pt idx="10">
                  <c:v>SIGs</c:v>
                </c:pt>
                <c:pt idx="12">
                  <c:v>Accounting and Legal</c:v>
                </c:pt>
                <c:pt idx="14">
                  <c:v>TEI Journal</c:v>
                </c:pt>
                <c:pt idx="16">
                  <c:v>Insurance</c:v>
                </c:pt>
                <c:pt idx="18">
                  <c:v>Transferred to Conference Fund</c:v>
                </c:pt>
              </c:strCache>
            </c:strRef>
          </c:cat>
          <c:val>
            <c:numRef>
              <c:f>FYXX!$Q$15:$Q$33</c:f>
              <c:numCache>
                <c:formatCode>_("$"* #,##0.00_);_("$"* \(#,##0.00\);_("$"* "-"??_);_(@_)</c:formatCode>
                <c:ptCount val="19"/>
                <c:pt idx="0">
                  <c:v>0.0</c:v>
                </c:pt>
                <c:pt idx="2">
                  <c:v>0.0</c:v>
                </c:pt>
                <c:pt idx="4">
                  <c:v>0.0</c:v>
                </c:pt>
                <c:pt idx="6">
                  <c:v>0.0</c:v>
                </c:pt>
                <c:pt idx="8">
                  <c:v>0.0</c:v>
                </c:pt>
                <c:pt idx="10">
                  <c:v>0.0</c:v>
                </c:pt>
                <c:pt idx="12">
                  <c:v>0.0</c:v>
                </c:pt>
                <c:pt idx="14">
                  <c:v>0.0</c:v>
                </c:pt>
                <c:pt idx="16">
                  <c:v>0.0</c:v>
                </c:pt>
                <c:pt idx="18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TEI Income,FYXX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213179876689942"/>
          <c:y val="0.072664359861591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9895669291339"/>
          <c:y val="0.379992673613167"/>
          <c:w val="0.365764216972878"/>
          <c:h val="0.618774051269907"/>
        </c:manualLayout>
      </c:layout>
      <c:pieChart>
        <c:varyColors val="1"/>
        <c:ser>
          <c:idx val="0"/>
          <c:order val="0"/>
          <c:tx>
            <c:v>TEI Income, FYXX</c:v>
          </c:tx>
          <c:explosion val="14"/>
          <c:dLbls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FYXX!$A$5:$A$9</c:f>
              <c:strCache>
                <c:ptCount val="5"/>
                <c:pt idx="0">
                  <c:v>Membership Income</c:v>
                </c:pt>
                <c:pt idx="2">
                  <c:v>Members' Meeting Income</c:v>
                </c:pt>
                <c:pt idx="4">
                  <c:v>Other income</c:v>
                </c:pt>
              </c:strCache>
            </c:strRef>
          </c:cat>
          <c:val>
            <c:numRef>
              <c:f>FYXX!$Q$5:$Q$9</c:f>
              <c:numCache>
                <c:formatCode>_("$"* #,##0.00_);_("$"* \(#,##0.00\);_("$"* "-"??_);_(@_)</c:formatCode>
                <c:ptCount val="5"/>
                <c:pt idx="0">
                  <c:v>0.0</c:v>
                </c:pt>
                <c:pt idx="2">
                  <c:v>0.0</c:v>
                </c:pt>
                <c:pt idx="4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TEI Accounts,</a:t>
            </a:r>
            <a:r>
              <a:rPr lang="en-US" baseline="0"/>
              <a:t> FYXX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2866797900262"/>
          <c:y val="0.234259259259259"/>
          <c:w val="0.765466535433071"/>
          <c:h val="0.67154345290172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FYXX!$D$3:$P$3</c:f>
              <c:numCache>
                <c:formatCode>_("$"* #,##0.00_);_("$"* \(#,##0.00\);_("$"* "-"??_);_(@_)</c:formatCode>
                <c:ptCount val="1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7951256"/>
        <c:axId val="2137954264"/>
      </c:lineChart>
      <c:catAx>
        <c:axId val="2137951256"/>
        <c:scaling>
          <c:orientation val="minMax"/>
        </c:scaling>
        <c:delete val="0"/>
        <c:axPos val="b"/>
        <c:majorTickMark val="out"/>
        <c:minorTickMark val="none"/>
        <c:tickLblPos val="nextTo"/>
        <c:crossAx val="2137954264"/>
        <c:crosses val="autoZero"/>
        <c:auto val="1"/>
        <c:lblAlgn val="ctr"/>
        <c:lblOffset val="100"/>
        <c:noMultiLvlLbl val="0"/>
      </c:catAx>
      <c:valAx>
        <c:axId val="2137954264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2137951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Income vs. Expenditures, FYXX</c:v>
          </c:tx>
          <c:invertIfNegative val="0"/>
          <c:cat>
            <c:strRef>
              <c:f>FYXX!$S$4:$S$5</c:f>
              <c:strCache>
                <c:ptCount val="2"/>
                <c:pt idx="0">
                  <c:v>Total Income:</c:v>
                </c:pt>
                <c:pt idx="1">
                  <c:v>Total Expenditures:</c:v>
                </c:pt>
              </c:strCache>
            </c:strRef>
          </c:cat>
          <c:val>
            <c:numRef>
              <c:f>FYXX!$T$4:$T$5</c:f>
              <c:numCache>
                <c:formatCode>_("$"* #,##0.00_);_("$"* \(#,##0.00\);_("$"* "-"??_);_(@_)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8011848"/>
        <c:axId val="2138014856"/>
      </c:barChart>
      <c:catAx>
        <c:axId val="2138011848"/>
        <c:scaling>
          <c:orientation val="minMax"/>
        </c:scaling>
        <c:delete val="0"/>
        <c:axPos val="b"/>
        <c:majorTickMark val="out"/>
        <c:minorTickMark val="none"/>
        <c:tickLblPos val="nextTo"/>
        <c:crossAx val="2138014856"/>
        <c:crosses val="autoZero"/>
        <c:auto val="1"/>
        <c:lblAlgn val="ctr"/>
        <c:lblOffset val="100"/>
        <c:noMultiLvlLbl val="0"/>
      </c:catAx>
      <c:valAx>
        <c:axId val="2138014856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2138011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19895669291339"/>
          <c:y val="0.379992673613167"/>
          <c:w val="0.365764216972878"/>
          <c:h val="0.618774051269907"/>
        </c:manualLayout>
      </c:layout>
      <c:pieChart>
        <c:varyColors val="1"/>
        <c:ser>
          <c:idx val="0"/>
          <c:order val="0"/>
          <c:tx>
            <c:v>TEI Income, FY2012</c:v>
          </c:tx>
          <c:dLbls>
            <c:dLbl>
              <c:idx val="2"/>
              <c:layout>
                <c:manualLayout>
                  <c:x val="0.0900000322118941"/>
                  <c:y val="0.0531915141152966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'FY12'!$A$5:$A$9</c:f>
              <c:strCache>
                <c:ptCount val="5"/>
                <c:pt idx="0">
                  <c:v>Members' Meeting Income</c:v>
                </c:pt>
                <c:pt idx="2">
                  <c:v>Other income</c:v>
                </c:pt>
                <c:pt idx="4">
                  <c:v>Membership Income</c:v>
                </c:pt>
              </c:strCache>
            </c:strRef>
          </c:cat>
          <c:val>
            <c:numRef>
              <c:f>'FY12'!$Q$5:$Q$9</c:f>
              <c:numCache>
                <c:formatCode>_("$"* #,##0.00_);_("$"* \(#,##0.00\);_("$"* "-"??_);_(@_)</c:formatCode>
                <c:ptCount val="5"/>
                <c:pt idx="0">
                  <c:v>5557.55</c:v>
                </c:pt>
                <c:pt idx="2">
                  <c:v>0.0</c:v>
                </c:pt>
                <c:pt idx="4">
                  <c:v>82582.02000000001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TEI Bank</a:t>
            </a:r>
            <a:r>
              <a:rPr lang="en-US" baseline="0"/>
              <a:t> Balance, FY2012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2866797900262"/>
          <c:y val="0.234259259259259"/>
          <c:w val="0.765466535433071"/>
          <c:h val="0.67154345290172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'FY12'!$D$3:$P$3</c:f>
              <c:numCache>
                <c:formatCode>_("$"* #,##0.00_);_("$"* \(#,##0.00\);_("$"* "-"??_);_(@_)</c:formatCode>
                <c:ptCount val="13"/>
                <c:pt idx="0">
                  <c:v>148222.13</c:v>
                </c:pt>
                <c:pt idx="1">
                  <c:v>146565.9</c:v>
                </c:pt>
                <c:pt idx="2">
                  <c:v>146466.79</c:v>
                </c:pt>
                <c:pt idx="3">
                  <c:v>145480.31</c:v>
                </c:pt>
                <c:pt idx="4">
                  <c:v>149717.53</c:v>
                </c:pt>
                <c:pt idx="5">
                  <c:v>146083.48</c:v>
                </c:pt>
                <c:pt idx="6">
                  <c:v>160918.4</c:v>
                </c:pt>
                <c:pt idx="7">
                  <c:v>169362.27</c:v>
                </c:pt>
                <c:pt idx="8">
                  <c:v>156477.97</c:v>
                </c:pt>
                <c:pt idx="9">
                  <c:v>156321.36</c:v>
                </c:pt>
                <c:pt idx="10">
                  <c:v>156126.08</c:v>
                </c:pt>
                <c:pt idx="11">
                  <c:v>153808.07</c:v>
                </c:pt>
                <c:pt idx="12">
                  <c:v>165646.46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5525224"/>
        <c:axId val="2103462168"/>
      </c:lineChart>
      <c:catAx>
        <c:axId val="2125525224"/>
        <c:scaling>
          <c:orientation val="minMax"/>
        </c:scaling>
        <c:delete val="0"/>
        <c:axPos val="b"/>
        <c:majorTickMark val="out"/>
        <c:minorTickMark val="none"/>
        <c:tickLblPos val="nextTo"/>
        <c:crossAx val="2103462168"/>
        <c:crosses val="autoZero"/>
        <c:auto val="1"/>
        <c:lblAlgn val="ctr"/>
        <c:lblOffset val="100"/>
        <c:noMultiLvlLbl val="0"/>
      </c:catAx>
      <c:valAx>
        <c:axId val="2103462168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2125525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Income vs. Expenditures, FY2012</a:t>
            </a:r>
          </a:p>
        </c:rich>
      </c:tx>
      <c:layout>
        <c:manualLayout>
          <c:xMode val="edge"/>
          <c:yMode val="edge"/>
          <c:x val="0.181347168595247"/>
          <c:y val="0.0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Income vs. Expenditures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'FY12'!$S$5:$S$6</c:f>
              <c:strCache>
                <c:ptCount val="2"/>
                <c:pt idx="0">
                  <c:v>Total Income:</c:v>
                </c:pt>
                <c:pt idx="1">
                  <c:v>Total Expenditures:</c:v>
                </c:pt>
              </c:strCache>
            </c:strRef>
          </c:cat>
          <c:val>
            <c:numRef>
              <c:f>'FY12'!$T$5:$T$6</c:f>
              <c:numCache>
                <c:formatCode>_("$"* #,##0.00_);_("$"* \(#,##0.00\);_("$"* "-"??_);_(@_)</c:formatCode>
                <c:ptCount val="2"/>
                <c:pt idx="0">
                  <c:v>88139.57000000002</c:v>
                </c:pt>
                <c:pt idx="1">
                  <c:v>70715.24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7061400"/>
        <c:axId val="2137064376"/>
      </c:barChart>
      <c:catAx>
        <c:axId val="2137061400"/>
        <c:scaling>
          <c:orientation val="minMax"/>
        </c:scaling>
        <c:delete val="0"/>
        <c:axPos val="b"/>
        <c:majorTickMark val="out"/>
        <c:minorTickMark val="none"/>
        <c:tickLblPos val="nextTo"/>
        <c:crossAx val="2137064376"/>
        <c:crosses val="autoZero"/>
        <c:auto val="1"/>
        <c:lblAlgn val="ctr"/>
        <c:lblOffset val="100"/>
        <c:noMultiLvlLbl val="0"/>
      </c:catAx>
      <c:valAx>
        <c:axId val="2137064376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2137061400"/>
        <c:crosses val="autoZero"/>
        <c:crossBetween val="between"/>
        <c:minorUnit val="1000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24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TEI Expenses, FY2013</a:t>
            </a:r>
            <a:endParaRPr lang="en-US" sz="2400"/>
          </a:p>
        </c:rich>
      </c:tx>
      <c:layout/>
      <c:overlay val="0"/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81851236485347"/>
          <c:y val="0.146835974722905"/>
          <c:w val="0.78421633075682"/>
          <c:h val="0.811762751391745"/>
        </c:manualLayout>
      </c:layout>
      <c:pieChart>
        <c:varyColors val="1"/>
        <c:ser>
          <c:idx val="0"/>
          <c:order val="0"/>
          <c:explosion val="13"/>
          <c:dLbls>
            <c:dLbl>
              <c:idx val="10"/>
              <c:layout>
                <c:manualLayout>
                  <c:x val="0.0591288413462354"/>
                  <c:y val="-0.021992553919890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12"/>
              <c:layout>
                <c:manualLayout>
                  <c:x val="-0.0208900784000272"/>
                  <c:y val="-0.02360054910899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16"/>
              <c:layout>
                <c:manualLayout>
                  <c:x val="0.0237580993520518"/>
                  <c:y val="0.0186403508771928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'FY13'!$A$11:$A$33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'FY13'!$Q$11:$Q$33</c:f>
              <c:numCache>
                <c:formatCode>_("$"* #,##0.00_);_("$"* \(#,##0.00\);_("$"* "-"??_);_(@_)</c:formatCode>
                <c:ptCount val="23"/>
                <c:pt idx="0">
                  <c:v>562.55</c:v>
                </c:pt>
                <c:pt idx="2">
                  <c:v>9937.11</c:v>
                </c:pt>
                <c:pt idx="4">
                  <c:v>5066.06</c:v>
                </c:pt>
                <c:pt idx="6">
                  <c:v>398.36</c:v>
                </c:pt>
                <c:pt idx="8">
                  <c:v>2438.98</c:v>
                </c:pt>
                <c:pt idx="10">
                  <c:v>826.22</c:v>
                </c:pt>
                <c:pt idx="12">
                  <c:v>0.0</c:v>
                </c:pt>
                <c:pt idx="14">
                  <c:v>0.0</c:v>
                </c:pt>
                <c:pt idx="16">
                  <c:v>2838.0</c:v>
                </c:pt>
                <c:pt idx="18">
                  <c:v>1420.0</c:v>
                </c:pt>
                <c:pt idx="20">
                  <c:v>1620.0</c:v>
                </c:pt>
                <c:pt idx="22">
                  <c:v>25531.83</c:v>
                </c:pt>
              </c:numCache>
            </c:numRef>
          </c:val>
        </c:ser>
        <c:ser>
          <c:idx val="15"/>
          <c:order val="15"/>
          <c:explosion val="25"/>
          <c:dLbls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'FY13'!$A$11:$A$33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'FY13'!$Q$11:$Q$29</c:f>
              <c:numCache>
                <c:formatCode>_("$"* #,##0.00_);_("$"* \(#,##0.00\);_("$"* "-"??_);_(@_)</c:formatCode>
                <c:ptCount val="19"/>
                <c:pt idx="0">
                  <c:v>562.55</c:v>
                </c:pt>
                <c:pt idx="2">
                  <c:v>9937.11</c:v>
                </c:pt>
                <c:pt idx="4">
                  <c:v>5066.06</c:v>
                </c:pt>
                <c:pt idx="6">
                  <c:v>398.36</c:v>
                </c:pt>
                <c:pt idx="8">
                  <c:v>2438.98</c:v>
                </c:pt>
                <c:pt idx="10">
                  <c:v>826.22</c:v>
                </c:pt>
                <c:pt idx="12">
                  <c:v>0.0</c:v>
                </c:pt>
                <c:pt idx="14">
                  <c:v>0.0</c:v>
                </c:pt>
                <c:pt idx="16">
                  <c:v>2838.0</c:v>
                </c:pt>
                <c:pt idx="18">
                  <c:v>1420.0</c:v>
                </c:pt>
              </c:numCache>
            </c:numRef>
          </c:val>
        </c:ser>
        <c:ser>
          <c:idx val="14"/>
          <c:order val="14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'FY13'!$A$11:$A$33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'FY13'!$P$11:$P$29</c:f>
              <c:numCache>
                <c:formatCode>_("$"* #,##0.00_);_("$"* \(#,##0.00\);_("$"* "-"??_);_(@_)</c:formatCode>
                <c:ptCount val="19"/>
              </c:numCache>
            </c:numRef>
          </c:val>
        </c:ser>
        <c:ser>
          <c:idx val="13"/>
          <c:order val="13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'FY13'!$A$11:$A$33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'FY13'!$O$11:$O$29</c:f>
              <c:numCache>
                <c:formatCode>_("$"* #,##0.00_);_("$"* \(#,##0.00\);_("$"* "-"??_);_(@_)</c:formatCode>
                <c:ptCount val="19"/>
                <c:pt idx="0">
                  <c:v>0.0</c:v>
                </c:pt>
                <c:pt idx="2">
                  <c:v>0.0</c:v>
                </c:pt>
                <c:pt idx="4">
                  <c:v>0.0</c:v>
                </c:pt>
                <c:pt idx="6">
                  <c:v>0.0</c:v>
                </c:pt>
                <c:pt idx="8">
                  <c:v>0.0</c:v>
                </c:pt>
                <c:pt idx="10">
                  <c:v>0.0</c:v>
                </c:pt>
                <c:pt idx="12">
                  <c:v>0.0</c:v>
                </c:pt>
                <c:pt idx="14">
                  <c:v>0.0</c:v>
                </c:pt>
                <c:pt idx="16">
                  <c:v>0.0</c:v>
                </c:pt>
                <c:pt idx="18">
                  <c:v>0.0</c:v>
                </c:pt>
              </c:numCache>
            </c:numRef>
          </c:val>
        </c:ser>
        <c:ser>
          <c:idx val="12"/>
          <c:order val="12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'FY13'!$A$11:$A$33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'FY13'!$N$11:$N$29</c:f>
              <c:numCache>
                <c:formatCode>_("$"* #,##0.00_);_("$"* \(#,##0.00\);_("$"* "-"??_);_(@_)</c:formatCode>
                <c:ptCount val="19"/>
                <c:pt idx="0">
                  <c:v>0.0</c:v>
                </c:pt>
                <c:pt idx="2">
                  <c:v>0.0</c:v>
                </c:pt>
                <c:pt idx="4">
                  <c:v>0.0</c:v>
                </c:pt>
                <c:pt idx="6">
                  <c:v>0.0</c:v>
                </c:pt>
                <c:pt idx="8">
                  <c:v>0.0</c:v>
                </c:pt>
                <c:pt idx="10">
                  <c:v>0.0</c:v>
                </c:pt>
                <c:pt idx="12">
                  <c:v>0.0</c:v>
                </c:pt>
                <c:pt idx="14">
                  <c:v>0.0</c:v>
                </c:pt>
                <c:pt idx="16">
                  <c:v>0.0</c:v>
                </c:pt>
                <c:pt idx="18">
                  <c:v>0.0</c:v>
                </c:pt>
              </c:numCache>
            </c:numRef>
          </c:val>
        </c:ser>
        <c:ser>
          <c:idx val="11"/>
          <c:order val="11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'FY13'!$A$11:$A$33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'FY13'!$M$11:$M$29</c:f>
              <c:numCache>
                <c:formatCode>_("$"* #,##0.00_);_("$"* \(#,##0.00\);_("$"* "-"??_);_(@_)</c:formatCode>
                <c:ptCount val="19"/>
                <c:pt idx="0">
                  <c:v>0.0</c:v>
                </c:pt>
                <c:pt idx="2">
                  <c:v>0.0</c:v>
                </c:pt>
                <c:pt idx="4">
                  <c:v>0.0</c:v>
                </c:pt>
                <c:pt idx="6">
                  <c:v>0.0</c:v>
                </c:pt>
                <c:pt idx="8">
                  <c:v>0.0</c:v>
                </c:pt>
                <c:pt idx="10">
                  <c:v>0.0</c:v>
                </c:pt>
                <c:pt idx="12">
                  <c:v>0.0</c:v>
                </c:pt>
                <c:pt idx="14">
                  <c:v>0.0</c:v>
                </c:pt>
                <c:pt idx="16">
                  <c:v>0.0</c:v>
                </c:pt>
                <c:pt idx="18">
                  <c:v>0.0</c:v>
                </c:pt>
              </c:numCache>
            </c:numRef>
          </c:val>
        </c:ser>
        <c:ser>
          <c:idx val="10"/>
          <c:order val="1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'FY13'!$A$11:$A$33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'FY13'!$L$11:$L$29</c:f>
              <c:numCache>
                <c:formatCode>_("$"* #,##0.00_);_("$"* \(#,##0.00\);_("$"* "-"??_);_(@_)</c:formatCode>
                <c:ptCount val="19"/>
                <c:pt idx="0">
                  <c:v>152.25</c:v>
                </c:pt>
                <c:pt idx="2">
                  <c:v>0.0</c:v>
                </c:pt>
                <c:pt idx="4">
                  <c:v>0.0</c:v>
                </c:pt>
                <c:pt idx="6">
                  <c:v>0.0</c:v>
                </c:pt>
                <c:pt idx="8">
                  <c:v>0.0</c:v>
                </c:pt>
                <c:pt idx="10">
                  <c:v>0.0</c:v>
                </c:pt>
                <c:pt idx="12">
                  <c:v>0.0</c:v>
                </c:pt>
                <c:pt idx="14">
                  <c:v>0.0</c:v>
                </c:pt>
                <c:pt idx="16">
                  <c:v>250.0</c:v>
                </c:pt>
                <c:pt idx="18">
                  <c:v>0.0</c:v>
                </c:pt>
              </c:numCache>
            </c:numRef>
          </c:val>
        </c:ser>
        <c:ser>
          <c:idx val="9"/>
          <c:order val="9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'FY13'!$A$11:$A$33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'FY13'!$K$11:$K$29</c:f>
              <c:numCache>
                <c:formatCode>_("$"* #,##0.00_);_("$"* \(#,##0.00\);_("$"* "-"??_);_(@_)</c:formatCode>
                <c:ptCount val="19"/>
                <c:pt idx="0">
                  <c:v>166.61</c:v>
                </c:pt>
                <c:pt idx="2">
                  <c:v>0.0</c:v>
                </c:pt>
                <c:pt idx="4">
                  <c:v>0.0</c:v>
                </c:pt>
                <c:pt idx="6">
                  <c:v>0.0</c:v>
                </c:pt>
                <c:pt idx="8">
                  <c:v>910.0</c:v>
                </c:pt>
                <c:pt idx="10">
                  <c:v>0.0</c:v>
                </c:pt>
                <c:pt idx="12">
                  <c:v>0.0</c:v>
                </c:pt>
                <c:pt idx="14">
                  <c:v>0.0</c:v>
                </c:pt>
                <c:pt idx="16">
                  <c:v>250.0</c:v>
                </c:pt>
                <c:pt idx="18">
                  <c:v>0.0</c:v>
                </c:pt>
              </c:numCache>
            </c:numRef>
          </c:val>
        </c:ser>
        <c:ser>
          <c:idx val="8"/>
          <c:order val="8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'FY13'!$A$11:$A$33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'FY13'!$J$11:$J$29</c:f>
              <c:numCache>
                <c:formatCode>_("$"* #,##0.00_);_("$"* \(#,##0.00\);_("$"* "-"??_);_(@_)</c:formatCode>
                <c:ptCount val="19"/>
                <c:pt idx="0">
                  <c:v>32.0</c:v>
                </c:pt>
                <c:pt idx="2">
                  <c:v>0.0</c:v>
                </c:pt>
                <c:pt idx="4">
                  <c:v>0.0</c:v>
                </c:pt>
                <c:pt idx="6">
                  <c:v>0.0</c:v>
                </c:pt>
                <c:pt idx="8">
                  <c:v>44.72</c:v>
                </c:pt>
                <c:pt idx="10">
                  <c:v>0.0</c:v>
                </c:pt>
                <c:pt idx="12">
                  <c:v>0.0</c:v>
                </c:pt>
                <c:pt idx="14">
                  <c:v>0.0</c:v>
                </c:pt>
                <c:pt idx="16">
                  <c:v>250.0</c:v>
                </c:pt>
                <c:pt idx="18">
                  <c:v>0.0</c:v>
                </c:pt>
              </c:numCache>
            </c:numRef>
          </c:val>
        </c:ser>
        <c:ser>
          <c:idx val="7"/>
          <c:order val="7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'FY13'!$A$11:$A$33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'FY13'!$I$11:$I$29</c:f>
              <c:numCache>
                <c:formatCode>_("$"* #,##0.00_);_("$"* \(#,##0.00\);_("$"* "-"??_);_(@_)</c:formatCode>
                <c:ptCount val="19"/>
                <c:pt idx="0">
                  <c:v>0.0</c:v>
                </c:pt>
                <c:pt idx="2">
                  <c:v>0.0</c:v>
                </c:pt>
                <c:pt idx="4">
                  <c:v>940.01</c:v>
                </c:pt>
                <c:pt idx="6">
                  <c:v>0.0</c:v>
                </c:pt>
                <c:pt idx="8">
                  <c:v>507.5</c:v>
                </c:pt>
                <c:pt idx="10">
                  <c:v>0.0</c:v>
                </c:pt>
                <c:pt idx="12">
                  <c:v>0.0</c:v>
                </c:pt>
                <c:pt idx="14">
                  <c:v>0.0</c:v>
                </c:pt>
                <c:pt idx="16">
                  <c:v>250.0</c:v>
                </c:pt>
                <c:pt idx="18">
                  <c:v>382.0</c:v>
                </c:pt>
              </c:numCache>
            </c:numRef>
          </c:val>
        </c:ser>
        <c:ser>
          <c:idx val="6"/>
          <c:order val="6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'FY13'!$A$11:$A$33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'FY13'!$H$11:$H$29</c:f>
              <c:numCache>
                <c:formatCode>_("$"* #,##0.00_);_("$"* \(#,##0.00\);_("$"* "-"??_);_(@_)</c:formatCode>
                <c:ptCount val="19"/>
                <c:pt idx="0">
                  <c:v>0.0</c:v>
                </c:pt>
                <c:pt idx="2">
                  <c:v>3368.88</c:v>
                </c:pt>
                <c:pt idx="4">
                  <c:v>0.0</c:v>
                </c:pt>
                <c:pt idx="6">
                  <c:v>0.0</c:v>
                </c:pt>
                <c:pt idx="8">
                  <c:v>0.0</c:v>
                </c:pt>
                <c:pt idx="10">
                  <c:v>0.0</c:v>
                </c:pt>
                <c:pt idx="12">
                  <c:v>0.0</c:v>
                </c:pt>
                <c:pt idx="14">
                  <c:v>0.0</c:v>
                </c:pt>
                <c:pt idx="16">
                  <c:v>250.0</c:v>
                </c:pt>
                <c:pt idx="18">
                  <c:v>0.0</c:v>
                </c:pt>
              </c:numCache>
            </c:numRef>
          </c:val>
        </c:ser>
        <c:ser>
          <c:idx val="5"/>
          <c:order val="5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'FY13'!$A$11:$A$33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'FY13'!$G$11:$G$29</c:f>
              <c:numCache>
                <c:formatCode>_("$"* #,##0.00_);_("$"* \(#,##0.00\);_("$"* "-"??_);_(@_)</c:formatCode>
                <c:ptCount val="19"/>
                <c:pt idx="0">
                  <c:v>106.9</c:v>
                </c:pt>
                <c:pt idx="2">
                  <c:v>3247.14</c:v>
                </c:pt>
                <c:pt idx="4">
                  <c:v>1810.36</c:v>
                </c:pt>
                <c:pt idx="6">
                  <c:v>0.0</c:v>
                </c:pt>
                <c:pt idx="8">
                  <c:v>666.84</c:v>
                </c:pt>
                <c:pt idx="10">
                  <c:v>0.0</c:v>
                </c:pt>
                <c:pt idx="12">
                  <c:v>0.0</c:v>
                </c:pt>
                <c:pt idx="14">
                  <c:v>0.0</c:v>
                </c:pt>
                <c:pt idx="16">
                  <c:v>250.0</c:v>
                </c:pt>
                <c:pt idx="18">
                  <c:v>504.0</c:v>
                </c:pt>
              </c:numCache>
            </c:numRef>
          </c:val>
        </c:ser>
        <c:ser>
          <c:idx val="4"/>
          <c:order val="4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'FY13'!$A$11:$A$33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'FY13'!$F$11:$F$29</c:f>
              <c:numCache>
                <c:formatCode>_("$"* #,##0.00_);_("$"* \(#,##0.00\);_("$"* "-"??_);_(@_)</c:formatCode>
                <c:ptCount val="19"/>
                <c:pt idx="0">
                  <c:v>3.8</c:v>
                </c:pt>
                <c:pt idx="2">
                  <c:v>0.0</c:v>
                </c:pt>
                <c:pt idx="4">
                  <c:v>0.0</c:v>
                </c:pt>
                <c:pt idx="6">
                  <c:v>0.0</c:v>
                </c:pt>
                <c:pt idx="8">
                  <c:v>0.0</c:v>
                </c:pt>
                <c:pt idx="10">
                  <c:v>0.0</c:v>
                </c:pt>
                <c:pt idx="12">
                  <c:v>0.0</c:v>
                </c:pt>
                <c:pt idx="14">
                  <c:v>0.0</c:v>
                </c:pt>
                <c:pt idx="16">
                  <c:v>250.0</c:v>
                </c:pt>
                <c:pt idx="18">
                  <c:v>534.0</c:v>
                </c:pt>
              </c:numCache>
            </c:numRef>
          </c:val>
        </c:ser>
        <c:ser>
          <c:idx val="3"/>
          <c:order val="3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'FY13'!$A$11:$A$33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'FY13'!$E$11:$E$29</c:f>
              <c:numCache>
                <c:formatCode>_("$"* #,##0.00_);_("$"* \(#,##0.00\);_("$"* "-"??_);_(@_)</c:formatCode>
                <c:ptCount val="19"/>
                <c:pt idx="0">
                  <c:v>0.0</c:v>
                </c:pt>
                <c:pt idx="2">
                  <c:v>0.0</c:v>
                </c:pt>
                <c:pt idx="4">
                  <c:v>0.0</c:v>
                </c:pt>
                <c:pt idx="6">
                  <c:v>398.36</c:v>
                </c:pt>
                <c:pt idx="8">
                  <c:v>0.0</c:v>
                </c:pt>
                <c:pt idx="10">
                  <c:v>0.0</c:v>
                </c:pt>
                <c:pt idx="12">
                  <c:v>0.0</c:v>
                </c:pt>
                <c:pt idx="14">
                  <c:v>0.0</c:v>
                </c:pt>
                <c:pt idx="16">
                  <c:v>713.0</c:v>
                </c:pt>
                <c:pt idx="18">
                  <c:v>0.0</c:v>
                </c:pt>
              </c:numCache>
            </c:numRef>
          </c:val>
        </c:ser>
        <c:ser>
          <c:idx val="2"/>
          <c:order val="2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'FY13'!$A$11:$A$33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'FY13'!$D$11:$D$33</c:f>
              <c:numCache>
                <c:formatCode>_("$"* #,##0.00_);_("$"* \(#,##0.00\);_("$"* "-"??_);_(@_)</c:formatCode>
                <c:ptCount val="23"/>
                <c:pt idx="0">
                  <c:v>100.99</c:v>
                </c:pt>
                <c:pt idx="2">
                  <c:v>3321.09</c:v>
                </c:pt>
                <c:pt idx="4">
                  <c:v>2315.69</c:v>
                </c:pt>
                <c:pt idx="6">
                  <c:v>0.0</c:v>
                </c:pt>
                <c:pt idx="8">
                  <c:v>309.92</c:v>
                </c:pt>
                <c:pt idx="10">
                  <c:v>826.22</c:v>
                </c:pt>
                <c:pt idx="12">
                  <c:v>0.0</c:v>
                </c:pt>
                <c:pt idx="14">
                  <c:v>0.0</c:v>
                </c:pt>
                <c:pt idx="16">
                  <c:v>375.0</c:v>
                </c:pt>
                <c:pt idx="18">
                  <c:v>0.0</c:v>
                </c:pt>
                <c:pt idx="20">
                  <c:v>0.0</c:v>
                </c:pt>
                <c:pt idx="22">
                  <c:v>0.0</c:v>
                </c:pt>
              </c:numCache>
            </c:numRef>
          </c:val>
        </c:ser>
        <c:ser>
          <c:idx val="1"/>
          <c:order val="1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'FY13'!$A$11:$A$33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'FY13'!$C$11:$C$29</c:f>
              <c:numCache>
                <c:formatCode>General</c:formatCode>
                <c:ptCount val="19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TEI Accounts,</a:t>
            </a:r>
            <a:r>
              <a:rPr lang="en-US" baseline="0"/>
              <a:t> FY013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2866797900262"/>
          <c:y val="0.234259259259259"/>
          <c:w val="0.765466535433071"/>
          <c:h val="0.67154345290172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'FY13'!$D$3:$P$3</c:f>
              <c:numCache>
                <c:formatCode>_("$"* #,##0.00_);_("$"* \(#,##0.00\);_("$"* "-"??_);_(@_)</c:formatCode>
                <c:ptCount val="13"/>
                <c:pt idx="0">
                  <c:v>165646.46</c:v>
                </c:pt>
                <c:pt idx="1">
                  <c:v>178697.65</c:v>
                </c:pt>
                <c:pt idx="2">
                  <c:v>193453.86</c:v>
                </c:pt>
                <c:pt idx="3">
                  <c:v>201431.26</c:v>
                </c:pt>
                <c:pt idx="4">
                  <c:v>196646.02</c:v>
                </c:pt>
                <c:pt idx="5">
                  <c:v>194089.3400000001</c:v>
                </c:pt>
                <c:pt idx="6">
                  <c:v>191589.83</c:v>
                </c:pt>
                <c:pt idx="7">
                  <c:v>193447.17</c:v>
                </c:pt>
                <c:pt idx="8">
                  <c:v>192347.1000000001</c:v>
                </c:pt>
                <c:pt idx="9">
                  <c:v>188215.6400000001</c:v>
                </c:pt>
                <c:pt idx="10">
                  <c:v>188215.6400000001</c:v>
                </c:pt>
                <c:pt idx="11">
                  <c:v>188215.6400000001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7705128"/>
        <c:axId val="2137708104"/>
      </c:lineChart>
      <c:catAx>
        <c:axId val="2137705128"/>
        <c:scaling>
          <c:orientation val="minMax"/>
        </c:scaling>
        <c:delete val="0"/>
        <c:axPos val="b"/>
        <c:majorTickMark val="out"/>
        <c:minorTickMark val="none"/>
        <c:tickLblPos val="nextTo"/>
        <c:crossAx val="2137708104"/>
        <c:crosses val="autoZero"/>
        <c:auto val="1"/>
        <c:lblAlgn val="ctr"/>
        <c:lblOffset val="100"/>
        <c:noMultiLvlLbl val="0"/>
      </c:catAx>
      <c:valAx>
        <c:axId val="2137708104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2137705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TEI Income, FY2013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213179876689942"/>
          <c:y val="0.072664359861591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9895669291339"/>
          <c:y val="0.379992673613167"/>
          <c:w val="0.365764216972878"/>
          <c:h val="0.618774051269907"/>
        </c:manualLayout>
      </c:layout>
      <c:pieChart>
        <c:varyColors val="1"/>
        <c:ser>
          <c:idx val="0"/>
          <c:order val="0"/>
          <c:explosion val="14"/>
          <c:dLbls>
            <c:dLbl>
              <c:idx val="2"/>
              <c:layout>
                <c:manualLayout>
                  <c:x val="0.0384615384615384"/>
                  <c:y val="-0.0761245674740485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0.0768056655639938"/>
                  <c:y val="-0.111764978339645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'FY13'!$A$5:$A$9</c:f>
              <c:strCache>
                <c:ptCount val="5"/>
                <c:pt idx="0">
                  <c:v>Membership Income</c:v>
                </c:pt>
                <c:pt idx="2">
                  <c:v>Members' Meeting Income</c:v>
                </c:pt>
                <c:pt idx="4">
                  <c:v>Other income</c:v>
                </c:pt>
              </c:strCache>
            </c:strRef>
          </c:cat>
          <c:val>
            <c:numRef>
              <c:f>'FY13'!$Q$5:$Q$9</c:f>
              <c:numCache>
                <c:formatCode>_("$"* #,##0.00_);_("$"* \(#,##0.00\);_("$"* "-"??_);_(@_)</c:formatCode>
                <c:ptCount val="5"/>
                <c:pt idx="0">
                  <c:v>53317.85</c:v>
                </c:pt>
                <c:pt idx="2">
                  <c:v>18948.24</c:v>
                </c:pt>
                <c:pt idx="4">
                  <c:v>942.2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Income vs. Expenditures, FY2013</a:t>
            </a:r>
          </a:p>
          <a:p>
            <a:pPr>
              <a:defRPr/>
            </a:pP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9333500409258"/>
          <c:y val="0.186013986013986"/>
          <c:w val="0.773032083022624"/>
          <c:h val="0.742844006387313"/>
        </c:manualLayout>
      </c:layout>
      <c:barChart>
        <c:barDir val="col"/>
        <c:grouping val="clustered"/>
        <c:varyColors val="0"/>
        <c:ser>
          <c:idx val="0"/>
          <c:order val="0"/>
          <c:tx>
            <c:v>Income vs. Expenditures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'FY13'!$S$7:$S$8</c:f>
              <c:strCache>
                <c:ptCount val="2"/>
                <c:pt idx="0">
                  <c:v>Total Income:</c:v>
                </c:pt>
                <c:pt idx="1">
                  <c:v>Total Expenditures:</c:v>
                </c:pt>
              </c:strCache>
            </c:strRef>
          </c:cat>
          <c:val>
            <c:numRef>
              <c:f>'FY13'!$T$7:$T$8</c:f>
              <c:numCache>
                <c:formatCode>_("$"* #,##0.00_);_("$"* \(#,##0.00\);_("$"* "-"??_);_(@_)</c:formatCode>
                <c:ptCount val="2"/>
                <c:pt idx="0">
                  <c:v>73208.29</c:v>
                </c:pt>
                <c:pt idx="1">
                  <c:v>50639.11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8185880"/>
        <c:axId val="2126152696"/>
      </c:barChart>
      <c:catAx>
        <c:axId val="2128185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152696"/>
        <c:crosses val="autoZero"/>
        <c:auto val="1"/>
        <c:lblAlgn val="ctr"/>
        <c:lblOffset val="100"/>
        <c:noMultiLvlLbl val="0"/>
      </c:catAx>
      <c:valAx>
        <c:axId val="2126152696"/>
        <c:scaling>
          <c:orientation val="minMax"/>
          <c:max val="100000.0"/>
          <c:min val="0.0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2128185880"/>
        <c:crosses val="autoZero"/>
        <c:crossBetween val="between"/>
        <c:majorUnit val="10000.0"/>
        <c:minorUnit val="1000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24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TEI Expenses, FY2014</a:t>
            </a:r>
            <a:endParaRPr lang="en-US" sz="2400"/>
          </a:p>
        </c:rich>
      </c:tx>
      <c:layout/>
      <c:overlay val="0"/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81851236485347"/>
          <c:y val="0.146835974722905"/>
          <c:w val="0.78421633075682"/>
          <c:h val="0.811762751391745"/>
        </c:manualLayout>
      </c:layout>
      <c:pieChart>
        <c:varyColors val="1"/>
        <c:ser>
          <c:idx val="0"/>
          <c:order val="0"/>
          <c:explosion val="13"/>
          <c:dLbls>
            <c:dLbl>
              <c:idx val="12"/>
              <c:layout>
                <c:manualLayout>
                  <c:x val="-0.0208900784000272"/>
                  <c:y val="-0.02360054910899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16"/>
              <c:layout>
                <c:manualLayout>
                  <c:x val="0.0237580993520518"/>
                  <c:y val="0.0186403508771928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'FY14'!$A$11:$A$33</c:f>
              <c:strCache>
                <c:ptCount val="23"/>
                <c:pt idx="0">
                  <c:v>Bank &amp; Card Fees</c:v>
                </c:pt>
                <c:pt idx="2">
                  <c:v>Council expenses</c:v>
                </c:pt>
                <c:pt idx="4">
                  <c:v>Board expenses</c:v>
                </c:pt>
                <c:pt idx="6">
                  <c:v>Members' Meeting Expenses</c:v>
                </c:pt>
                <c:pt idx="8">
                  <c:v>Other expenses</c:v>
                </c:pt>
                <c:pt idx="10">
                  <c:v>Workshops</c:v>
                </c:pt>
                <c:pt idx="12">
                  <c:v>Workgroups</c:v>
                </c:pt>
                <c:pt idx="14">
                  <c:v>SIGs</c:v>
                </c:pt>
                <c:pt idx="16">
                  <c:v>Accounting and Legal</c:v>
                </c:pt>
                <c:pt idx="18">
                  <c:v>TEI Journal</c:v>
                </c:pt>
                <c:pt idx="20">
                  <c:v>Insurance</c:v>
                </c:pt>
                <c:pt idx="22">
                  <c:v>Transferred to Conference Fund</c:v>
                </c:pt>
              </c:strCache>
            </c:strRef>
          </c:cat>
          <c:val>
            <c:numRef>
              <c:f>'FY14'!$Q$11:$Q$33</c:f>
              <c:numCache>
                <c:formatCode>_("$"* #,##0.00_);_("$"* \(#,##0.00\);_("$"* "-"??_);_(@_)</c:formatCode>
                <c:ptCount val="23"/>
                <c:pt idx="0">
                  <c:v>1200.0</c:v>
                </c:pt>
                <c:pt idx="2">
                  <c:v>10000.0</c:v>
                </c:pt>
                <c:pt idx="4">
                  <c:v>5000.0</c:v>
                </c:pt>
                <c:pt idx="6">
                  <c:v>7000.0</c:v>
                </c:pt>
                <c:pt idx="8">
                  <c:v>18000.0</c:v>
                </c:pt>
                <c:pt idx="10">
                  <c:v>1000.0</c:v>
                </c:pt>
                <c:pt idx="12">
                  <c:v>1000.0</c:v>
                </c:pt>
                <c:pt idx="14">
                  <c:v>1000.0</c:v>
                </c:pt>
                <c:pt idx="16">
                  <c:v>3500.0</c:v>
                </c:pt>
                <c:pt idx="18">
                  <c:v>2000.0</c:v>
                </c:pt>
                <c:pt idx="20">
                  <c:v>1700.0</c:v>
                </c:pt>
                <c:pt idx="22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4" Type="http://schemas.openxmlformats.org/officeDocument/2006/relationships/chart" Target="../charts/chart8.xml"/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4" Type="http://schemas.openxmlformats.org/officeDocument/2006/relationships/chart" Target="../charts/chart12.xml"/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4" Type="http://schemas.openxmlformats.org/officeDocument/2006/relationships/chart" Target="../charts/chart16.xml"/><Relationship Id="rId1" Type="http://schemas.openxmlformats.org/officeDocument/2006/relationships/chart" Target="../charts/chart13.xml"/><Relationship Id="rId2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32</xdr:row>
      <xdr:rowOff>71120</xdr:rowOff>
    </xdr:from>
    <xdr:to>
      <xdr:col>7</xdr:col>
      <xdr:colOff>833120</xdr:colOff>
      <xdr:row>65</xdr:row>
      <xdr:rowOff>20320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172720</xdr:colOff>
      <xdr:row>32</xdr:row>
      <xdr:rowOff>13548</xdr:rowOff>
    </xdr:from>
    <xdr:to>
      <xdr:col>13</xdr:col>
      <xdr:colOff>54185</xdr:colOff>
      <xdr:row>54</xdr:row>
      <xdr:rowOff>64346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186267</xdr:colOff>
      <xdr:row>54</xdr:row>
      <xdr:rowOff>189654</xdr:rowOff>
    </xdr:from>
    <xdr:to>
      <xdr:col>13</xdr:col>
      <xdr:colOff>10160</xdr:colOff>
      <xdr:row>69</xdr:row>
      <xdr:rowOff>132080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67732</xdr:colOff>
      <xdr:row>32</xdr:row>
      <xdr:rowOff>101601</xdr:rowOff>
    </xdr:from>
    <xdr:to>
      <xdr:col>18</xdr:col>
      <xdr:colOff>982133</xdr:colOff>
      <xdr:row>54</xdr:row>
      <xdr:rowOff>135466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139700</xdr:rowOff>
    </xdr:from>
    <xdr:to>
      <xdr:col>12</xdr:col>
      <xdr:colOff>419100</xdr:colOff>
      <xdr:row>75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558800</xdr:colOff>
      <xdr:row>56</xdr:row>
      <xdr:rowOff>165100</xdr:rowOff>
    </xdr:from>
    <xdr:to>
      <xdr:col>19</xdr:col>
      <xdr:colOff>165100</xdr:colOff>
      <xdr:row>75</xdr:row>
      <xdr:rowOff>50800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698500</xdr:colOff>
      <xdr:row>35</xdr:row>
      <xdr:rowOff>12700</xdr:rowOff>
    </xdr:from>
    <xdr:to>
      <xdr:col>19</xdr:col>
      <xdr:colOff>190500</xdr:colOff>
      <xdr:row>56</xdr:row>
      <xdr:rowOff>12700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21</xdr:col>
      <xdr:colOff>177801</xdr:colOff>
      <xdr:row>56</xdr:row>
      <xdr:rowOff>215900</xdr:rowOff>
    </xdr:from>
    <xdr:ext cx="4000500" cy="2031325"/>
    <xdr:sp macro="" textlink="">
      <xdr:nvSpPr>
        <xdr:cNvPr id="6" name="TextBox 5"/>
        <xdr:cNvSpPr txBox="1"/>
      </xdr:nvSpPr>
      <xdr:spPr>
        <a:xfrm>
          <a:off x="12179301" y="14528800"/>
          <a:ext cx="4000500" cy="20313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800"/>
            <a:t>TEI also carries a CD, opened in 2008 , currently worth $37,751.41 -- it earns about $100-$125 in interest per year, and it renews every 9 months.  We should treat it as a set-aside for winding down costs, should we ever need to disband the consortium.</a:t>
          </a:r>
        </a:p>
      </xdr:txBody>
    </xdr:sp>
    <xdr:clientData/>
  </xdr:oneCellAnchor>
  <xdr:twoCellAnchor>
    <xdr:from>
      <xdr:col>20</xdr:col>
      <xdr:colOff>76201</xdr:colOff>
      <xdr:row>35</xdr:row>
      <xdr:rowOff>50800</xdr:rowOff>
    </xdr:from>
    <xdr:to>
      <xdr:col>25</xdr:col>
      <xdr:colOff>673100</xdr:colOff>
      <xdr:row>54</xdr:row>
      <xdr:rowOff>63500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36</xdr:row>
      <xdr:rowOff>38100</xdr:rowOff>
    </xdr:from>
    <xdr:to>
      <xdr:col>8</xdr:col>
      <xdr:colOff>609600</xdr:colOff>
      <xdr:row>64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279400</xdr:colOff>
      <xdr:row>39</xdr:row>
      <xdr:rowOff>12700</xdr:rowOff>
    </xdr:from>
    <xdr:to>
      <xdr:col>14</xdr:col>
      <xdr:colOff>406400</xdr:colOff>
      <xdr:row>58</xdr:row>
      <xdr:rowOff>165100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177800</xdr:colOff>
      <xdr:row>65</xdr:row>
      <xdr:rowOff>127000</xdr:rowOff>
    </xdr:from>
    <xdr:to>
      <xdr:col>16</xdr:col>
      <xdr:colOff>12700</xdr:colOff>
      <xdr:row>81</xdr:row>
      <xdr:rowOff>63500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482599</xdr:colOff>
      <xdr:row>39</xdr:row>
      <xdr:rowOff>63500</xdr:rowOff>
    </xdr:from>
    <xdr:to>
      <xdr:col>18</xdr:col>
      <xdr:colOff>1168400</xdr:colOff>
      <xdr:row>58</xdr:row>
      <xdr:rowOff>139700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34</xdr:row>
      <xdr:rowOff>12700</xdr:rowOff>
    </xdr:from>
    <xdr:to>
      <xdr:col>14</xdr:col>
      <xdr:colOff>241300</xdr:colOff>
      <xdr:row>94</xdr:row>
      <xdr:rowOff>165100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317500</xdr:colOff>
      <xdr:row>34</xdr:row>
      <xdr:rowOff>76200</xdr:rowOff>
    </xdr:from>
    <xdr:to>
      <xdr:col>19</xdr:col>
      <xdr:colOff>482600</xdr:colOff>
      <xdr:row>53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381000</xdr:colOff>
      <xdr:row>58</xdr:row>
      <xdr:rowOff>63500</xdr:rowOff>
    </xdr:from>
    <xdr:to>
      <xdr:col>19</xdr:col>
      <xdr:colOff>622300</xdr:colOff>
      <xdr:row>74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558800</xdr:colOff>
      <xdr:row>34</xdr:row>
      <xdr:rowOff>63500</xdr:rowOff>
    </xdr:from>
    <xdr:to>
      <xdr:col>25</xdr:col>
      <xdr:colOff>177800</xdr:colOff>
      <xdr:row>48</xdr:row>
      <xdr:rowOff>139700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opLeftCell="A23" zoomScale="125" zoomScaleNormal="125" zoomScalePageLayoutView="125" workbookViewId="0">
      <selection activeCell="P59" sqref="P59"/>
    </sheetView>
  </sheetViews>
  <sheetFormatPr baseColWidth="10" defaultRowHeight="15" x14ac:dyDescent="0"/>
  <cols>
    <col min="1" max="1" width="26.5" customWidth="1"/>
    <col min="2" max="3" width="10.83203125" customWidth="1"/>
    <col min="4" max="16" width="12.5" customWidth="1"/>
    <col min="17" max="17" width="11.5" bestFit="1" customWidth="1"/>
    <col min="19" max="19" width="17.33203125" customWidth="1"/>
    <col min="20" max="20" width="12" bestFit="1" customWidth="1"/>
  </cols>
  <sheetData>
    <row r="1" spans="1:20" ht="17">
      <c r="A1" s="1" t="s">
        <v>1</v>
      </c>
      <c r="D1" t="s">
        <v>28</v>
      </c>
      <c r="E1" t="s">
        <v>27</v>
      </c>
      <c r="F1" t="s">
        <v>29</v>
      </c>
      <c r="G1" t="s">
        <v>30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23</v>
      </c>
      <c r="Q1" t="s">
        <v>22</v>
      </c>
    </row>
    <row r="3" spans="1:20">
      <c r="A3" t="s">
        <v>9</v>
      </c>
      <c r="C3" s="2"/>
      <c r="D3" s="3">
        <v>148222.13</v>
      </c>
      <c r="E3" s="3">
        <f t="shared" ref="E3:O3" si="0">D3 + SUM(D9, D5, D7) - SUM(D11, D13, D15, D17, D19, D21, D23, D25, D27, D29, D31)</f>
        <v>146565.9</v>
      </c>
      <c r="F3" s="3">
        <f t="shared" si="0"/>
        <v>146466.79</v>
      </c>
      <c r="G3" s="3">
        <f t="shared" si="0"/>
        <v>145480.31</v>
      </c>
      <c r="H3" s="3">
        <f t="shared" si="0"/>
        <v>149717.53</v>
      </c>
      <c r="I3" s="3">
        <f t="shared" si="0"/>
        <v>146083.48000000001</v>
      </c>
      <c r="J3" s="3">
        <f t="shared" si="0"/>
        <v>160918.39999999999</v>
      </c>
      <c r="K3" s="3">
        <f t="shared" si="0"/>
        <v>169362.27</v>
      </c>
      <c r="L3" s="3">
        <f t="shared" si="0"/>
        <v>156477.97</v>
      </c>
      <c r="M3" s="3">
        <f t="shared" si="0"/>
        <v>156321.36000000002</v>
      </c>
      <c r="N3" s="3">
        <f t="shared" si="0"/>
        <v>156126.08000000002</v>
      </c>
      <c r="O3" s="3">
        <f t="shared" si="0"/>
        <v>153808.07</v>
      </c>
      <c r="P3" s="3">
        <f>O3 + SUM(O9, O5, O7) - SUM(O11, O13, O15, O17, O19, O21, O23, O25, O27, O29)</f>
        <v>165646.46000000002</v>
      </c>
      <c r="Q3" s="3"/>
    </row>
    <row r="4" spans="1:20"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20">
      <c r="A5" t="s">
        <v>5</v>
      </c>
      <c r="C5" s="7"/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3295</v>
      </c>
      <c r="N5" s="6">
        <v>2262.5500000000002</v>
      </c>
      <c r="O5" s="6"/>
      <c r="P5" s="3"/>
      <c r="Q5" s="3">
        <f>SUM(D5:O5)</f>
        <v>5557.55</v>
      </c>
      <c r="S5" t="s">
        <v>43</v>
      </c>
      <c r="T5" s="3">
        <f>SUM(Q5:Q9)</f>
        <v>88139.570000000022</v>
      </c>
    </row>
    <row r="6" spans="1:20">
      <c r="C6" s="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S6" t="s">
        <v>44</v>
      </c>
      <c r="T6" s="3">
        <f>SUM(Q11:Q31)</f>
        <v>70715.239999999991</v>
      </c>
    </row>
    <row r="7" spans="1:20">
      <c r="A7" t="s">
        <v>7</v>
      </c>
      <c r="C7" s="7"/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3"/>
      <c r="Q7" s="3">
        <f>SUM(D7:O7)</f>
        <v>0</v>
      </c>
    </row>
    <row r="8" spans="1:20">
      <c r="C8" s="7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3"/>
      <c r="Q8" s="3"/>
    </row>
    <row r="9" spans="1:20">
      <c r="A9" t="s">
        <v>2</v>
      </c>
      <c r="D9" s="3">
        <v>50</v>
      </c>
      <c r="E9" s="3">
        <v>50</v>
      </c>
      <c r="F9" s="3">
        <v>50</v>
      </c>
      <c r="G9" s="3">
        <v>9854.4</v>
      </c>
      <c r="H9" s="3">
        <v>14224</v>
      </c>
      <c r="I9" s="3">
        <v>16521.84</v>
      </c>
      <c r="J9" s="3">
        <v>8559.58</v>
      </c>
      <c r="K9" s="3">
        <v>265</v>
      </c>
      <c r="L9" s="3">
        <v>2077</v>
      </c>
      <c r="M9" s="3">
        <v>856.66</v>
      </c>
      <c r="N9" s="3">
        <v>500</v>
      </c>
      <c r="O9" s="4">
        <v>29573.54</v>
      </c>
      <c r="P9" s="3"/>
      <c r="Q9" s="3">
        <f>SUM(D9:O9)</f>
        <v>82582.020000000019</v>
      </c>
    </row>
    <row r="10" spans="1:20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t="s">
        <v>39</v>
      </c>
    </row>
    <row r="11" spans="1:20">
      <c r="A11" t="s">
        <v>10</v>
      </c>
      <c r="D11" s="3">
        <v>69.95</v>
      </c>
      <c r="E11" s="3">
        <v>34.950000000000003</v>
      </c>
      <c r="F11" s="3">
        <v>36.479999999999997</v>
      </c>
      <c r="G11" s="3">
        <v>36.53</v>
      </c>
      <c r="H11" s="3">
        <v>141.47999999999999</v>
      </c>
      <c r="I11" s="3">
        <v>40.83</v>
      </c>
      <c r="J11" s="3">
        <v>39.71</v>
      </c>
      <c r="K11" s="3">
        <v>76.260000000000005</v>
      </c>
      <c r="L11" s="3">
        <v>79.680000000000007</v>
      </c>
      <c r="M11" s="3">
        <v>116.66</v>
      </c>
      <c r="N11" s="3">
        <v>424.11</v>
      </c>
      <c r="O11" s="3">
        <v>165.98</v>
      </c>
      <c r="P11" s="3"/>
      <c r="Q11" s="3">
        <f>SUM(D11:O11)</f>
        <v>1262.6199999999999</v>
      </c>
    </row>
    <row r="12" spans="1:20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20">
      <c r="A13" t="s">
        <v>3</v>
      </c>
      <c r="C13" s="7"/>
      <c r="D13" s="6">
        <v>1636.28</v>
      </c>
      <c r="E13" s="6">
        <v>0</v>
      </c>
      <c r="F13" s="6">
        <v>0</v>
      </c>
      <c r="G13" s="6">
        <v>522.22</v>
      </c>
      <c r="H13" s="6">
        <v>4001.54</v>
      </c>
      <c r="I13" s="6">
        <v>0</v>
      </c>
      <c r="J13" s="6">
        <v>0</v>
      </c>
      <c r="K13" s="6">
        <v>2847</v>
      </c>
      <c r="L13" s="6">
        <v>0</v>
      </c>
      <c r="M13" s="6">
        <v>3831.47</v>
      </c>
      <c r="N13" s="6">
        <v>568.58000000000004</v>
      </c>
      <c r="O13" s="6"/>
      <c r="P13" s="3"/>
      <c r="Q13" s="3">
        <f>SUM(D13:O13)</f>
        <v>13407.09</v>
      </c>
    </row>
    <row r="14" spans="1:20">
      <c r="C14" s="7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3"/>
      <c r="Q14" s="3"/>
    </row>
    <row r="15" spans="1:20">
      <c r="A15" t="s">
        <v>4</v>
      </c>
      <c r="C15" s="7"/>
      <c r="D15" s="6">
        <v>0</v>
      </c>
      <c r="E15" s="6">
        <v>0</v>
      </c>
      <c r="F15" s="6">
        <v>0</v>
      </c>
      <c r="G15" s="6">
        <v>0</v>
      </c>
      <c r="H15" s="6"/>
      <c r="I15" s="6">
        <v>0</v>
      </c>
      <c r="J15" s="6">
        <v>0</v>
      </c>
      <c r="K15" s="6"/>
      <c r="L15" s="6">
        <v>0</v>
      </c>
      <c r="M15" s="6"/>
      <c r="N15" s="6">
        <v>780.1</v>
      </c>
      <c r="O15" s="6">
        <v>1110.25</v>
      </c>
      <c r="P15" s="3"/>
      <c r="Q15" s="3">
        <f>SUM(D15:O15)</f>
        <v>1890.35</v>
      </c>
    </row>
    <row r="16" spans="1:20">
      <c r="C16" s="7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3"/>
      <c r="Q16" s="3"/>
    </row>
    <row r="17" spans="1:17">
      <c r="A17" t="s">
        <v>6</v>
      </c>
      <c r="C17" s="7"/>
      <c r="D17" s="6">
        <v>0</v>
      </c>
      <c r="E17" s="6">
        <v>0</v>
      </c>
      <c r="F17" s="6">
        <v>0</v>
      </c>
      <c r="G17" s="6">
        <v>0</v>
      </c>
      <c r="H17" s="6">
        <v>13630.32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180.82</v>
      </c>
      <c r="O17" s="6">
        <v>12638.26</v>
      </c>
      <c r="P17" s="3"/>
      <c r="Q17" s="3">
        <f>SUM(D17:O17)</f>
        <v>26449.4</v>
      </c>
    </row>
    <row r="18" spans="1:17">
      <c r="C18" s="7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3"/>
      <c r="Q18" s="3"/>
    </row>
    <row r="19" spans="1:17">
      <c r="A19" t="s">
        <v>8</v>
      </c>
      <c r="C19" s="7"/>
      <c r="D19" s="6">
        <v>0</v>
      </c>
      <c r="E19" s="6">
        <v>114.16</v>
      </c>
      <c r="F19" s="6">
        <v>0</v>
      </c>
      <c r="G19" s="6">
        <v>58.43</v>
      </c>
      <c r="H19" s="6">
        <v>84.71</v>
      </c>
      <c r="I19" s="6">
        <v>146.09</v>
      </c>
      <c r="J19" s="6">
        <v>76</v>
      </c>
      <c r="K19" s="6">
        <v>220.72</v>
      </c>
      <c r="L19" s="6">
        <v>336.28</v>
      </c>
      <c r="M19" s="6">
        <v>198.81</v>
      </c>
      <c r="N19" s="6">
        <v>627.54999999999995</v>
      </c>
      <c r="O19" s="6"/>
      <c r="P19" s="3"/>
      <c r="Q19" s="3">
        <f>SUM(D19:O19)</f>
        <v>1862.7499999999998</v>
      </c>
    </row>
    <row r="20" spans="1:17">
      <c r="C20" s="7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3"/>
      <c r="Q20" s="3"/>
    </row>
    <row r="21" spans="1:17">
      <c r="A21" t="s">
        <v>19</v>
      </c>
      <c r="C21" s="7"/>
      <c r="D21" s="6">
        <v>0</v>
      </c>
      <c r="E21" s="6">
        <v>0</v>
      </c>
      <c r="F21" s="6">
        <v>1000</v>
      </c>
      <c r="G21" s="6">
        <v>5000</v>
      </c>
      <c r="H21" s="6">
        <v>0</v>
      </c>
      <c r="I21" s="6">
        <v>0</v>
      </c>
      <c r="J21" s="6">
        <v>0</v>
      </c>
      <c r="K21" s="6">
        <v>5000</v>
      </c>
      <c r="L21" s="6">
        <v>0</v>
      </c>
      <c r="M21" s="6">
        <v>0</v>
      </c>
      <c r="N21" s="6">
        <v>179.4</v>
      </c>
      <c r="O21" s="6">
        <v>3445.66</v>
      </c>
      <c r="P21" s="3"/>
      <c r="Q21" s="3">
        <f>SUM(D21:O21)</f>
        <v>14625.06</v>
      </c>
    </row>
    <row r="22" spans="1:17"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>
      <c r="A23" t="s">
        <v>20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880.32</v>
      </c>
      <c r="L23" s="3">
        <v>0</v>
      </c>
      <c r="M23" s="3">
        <v>200</v>
      </c>
      <c r="N23" s="3">
        <v>0</v>
      </c>
      <c r="O23" s="3">
        <v>0</v>
      </c>
      <c r="P23" s="3"/>
      <c r="Q23" s="3">
        <f>SUM(D23:O23)</f>
        <v>1080.3200000000002</v>
      </c>
    </row>
    <row r="24" spans="1:17"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>
      <c r="A25" t="s">
        <v>40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1817.65</v>
      </c>
      <c r="M25" s="3">
        <v>0</v>
      </c>
      <c r="N25" s="3">
        <v>0</v>
      </c>
      <c r="O25" s="3">
        <v>0</v>
      </c>
      <c r="P25" s="3"/>
      <c r="Q25" s="3">
        <f>SUM(D25:O25)</f>
        <v>1817.65</v>
      </c>
    </row>
    <row r="26" spans="1:17"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>
      <c r="A27" t="s">
        <v>24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4125</v>
      </c>
      <c r="L27" s="3">
        <v>0</v>
      </c>
      <c r="M27" s="3">
        <v>0</v>
      </c>
      <c r="N27" s="3">
        <v>1500</v>
      </c>
      <c r="O27" s="3">
        <v>375</v>
      </c>
      <c r="P27" s="3"/>
      <c r="Q27" s="3">
        <f>SUM(D27:O27)</f>
        <v>6000</v>
      </c>
    </row>
    <row r="28" spans="1:17"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>
      <c r="A29" t="s">
        <v>25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820</v>
      </c>
      <c r="O29" s="3"/>
      <c r="P29" s="3"/>
      <c r="Q29" s="3">
        <f>SUM(D29:O29)</f>
        <v>820</v>
      </c>
    </row>
    <row r="30" spans="1:17"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>
      <c r="A31" t="s">
        <v>26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1500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/>
      <c r="Q31" s="3">
        <f>SUM(D31:O31)</f>
        <v>1500</v>
      </c>
    </row>
  </sheetData>
  <phoneticPr fontId="6" type="noConversion"/>
  <pageMargins left="0.75" right="0.75" top="1" bottom="1" header="0.5" footer="0.5"/>
  <pageSetup orientation="portrait" horizontalDpi="4294967292" verticalDpi="4294967292"/>
  <rowBreaks count="1" manualBreakCount="1">
    <brk id="31" max="16383" man="1"/>
  </rowBreaks>
  <colBreaks count="1" manualBreakCount="1">
    <brk id="2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8"/>
  <sheetViews>
    <sheetView topLeftCell="A45" workbookViewId="0">
      <selection activeCell="X79" sqref="X79"/>
    </sheetView>
  </sheetViews>
  <sheetFormatPr baseColWidth="10" defaultRowHeight="15" x14ac:dyDescent="0"/>
  <cols>
    <col min="4" max="13" width="12.5" bestFit="1" customWidth="1"/>
    <col min="17" max="17" width="11.5" bestFit="1" customWidth="1"/>
    <col min="19" max="19" width="17.33203125" customWidth="1"/>
    <col min="20" max="20" width="11.5" bestFit="1" customWidth="1"/>
  </cols>
  <sheetData>
    <row r="1" spans="1:20" ht="17">
      <c r="A1" s="1" t="s">
        <v>0</v>
      </c>
      <c r="D1" s="5" t="s">
        <v>28</v>
      </c>
      <c r="E1" s="5" t="s">
        <v>27</v>
      </c>
      <c r="F1" s="5" t="s">
        <v>29</v>
      </c>
      <c r="G1" s="5" t="s">
        <v>30</v>
      </c>
      <c r="H1" s="5" t="s">
        <v>11</v>
      </c>
      <c r="I1" s="5" t="s">
        <v>12</v>
      </c>
      <c r="J1" s="5" t="s">
        <v>13</v>
      </c>
      <c r="K1" s="5" t="s">
        <v>14</v>
      </c>
      <c r="L1" s="5" t="s">
        <v>15</v>
      </c>
      <c r="M1" s="5" t="s">
        <v>16</v>
      </c>
      <c r="N1" s="5" t="s">
        <v>17</v>
      </c>
      <c r="O1" s="5" t="s">
        <v>18</v>
      </c>
      <c r="P1" s="5" t="s">
        <v>23</v>
      </c>
      <c r="Q1" s="5" t="s">
        <v>22</v>
      </c>
    </row>
    <row r="3" spans="1:20">
      <c r="A3" t="s">
        <v>9</v>
      </c>
      <c r="C3" s="2"/>
      <c r="D3" s="3">
        <v>165646.46</v>
      </c>
      <c r="E3" s="3">
        <f t="shared" ref="E3:O3" si="0">D3 + SUM(D5,D7, D9) - SUM(D11, D13, D15, D17, D19, D21, D23, D25, D27, D29, D31, D33)</f>
        <v>178697.65</v>
      </c>
      <c r="F3" s="3">
        <f t="shared" si="0"/>
        <v>193453.86000000002</v>
      </c>
      <c r="G3" s="3">
        <f t="shared" si="0"/>
        <v>201431.26000000004</v>
      </c>
      <c r="H3" s="3">
        <f t="shared" si="0"/>
        <v>196646.02000000005</v>
      </c>
      <c r="I3" s="3">
        <f t="shared" si="0"/>
        <v>194089.34000000005</v>
      </c>
      <c r="J3" s="3">
        <f t="shared" si="0"/>
        <v>191589.83000000005</v>
      </c>
      <c r="K3" s="3">
        <f t="shared" si="0"/>
        <v>193447.17000000004</v>
      </c>
      <c r="L3" s="3">
        <f t="shared" si="0"/>
        <v>192347.10000000006</v>
      </c>
      <c r="M3" s="3">
        <f t="shared" si="0"/>
        <v>188215.64000000007</v>
      </c>
      <c r="N3" s="3">
        <f t="shared" si="0"/>
        <v>188215.64000000007</v>
      </c>
      <c r="O3" s="3">
        <f t="shared" si="0"/>
        <v>188215.64000000007</v>
      </c>
      <c r="P3" s="3"/>
      <c r="Q3" s="3"/>
    </row>
    <row r="4" spans="1:20"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20">
      <c r="A5" t="s">
        <v>2</v>
      </c>
      <c r="D5" s="6">
        <v>20300.099999999999</v>
      </c>
      <c r="E5" s="6">
        <v>15867.57</v>
      </c>
      <c r="F5" s="6">
        <v>8765.2000000000007</v>
      </c>
      <c r="G5" s="6">
        <v>1800</v>
      </c>
      <c r="H5" s="6">
        <v>230</v>
      </c>
      <c r="I5" s="6">
        <v>0</v>
      </c>
      <c r="J5" s="6">
        <v>1483.56</v>
      </c>
      <c r="K5" s="6">
        <v>2246.7600000000002</v>
      </c>
      <c r="L5" s="6">
        <v>2624.66</v>
      </c>
      <c r="M5" s="6">
        <v>0</v>
      </c>
      <c r="N5" s="6">
        <v>0</v>
      </c>
      <c r="O5" s="6">
        <v>0</v>
      </c>
      <c r="P5" s="3"/>
      <c r="Q5" s="3">
        <f>SUM(D5:O5)</f>
        <v>53317.849999999991</v>
      </c>
      <c r="R5" t="s">
        <v>38</v>
      </c>
    </row>
    <row r="6" spans="1:20"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3"/>
      <c r="Q6" s="3"/>
    </row>
    <row r="7" spans="1:20">
      <c r="A7" s="5" t="s">
        <v>5</v>
      </c>
      <c r="B7" s="5"/>
      <c r="C7" s="5"/>
      <c r="D7" s="8" t="s">
        <v>41</v>
      </c>
      <c r="E7" s="8" t="s">
        <v>41</v>
      </c>
      <c r="F7" s="8" t="s">
        <v>41</v>
      </c>
      <c r="G7" s="8" t="s">
        <v>41</v>
      </c>
      <c r="H7" s="8">
        <v>800</v>
      </c>
      <c r="I7" s="8">
        <v>2000</v>
      </c>
      <c r="J7" s="8">
        <v>1865.52</v>
      </c>
      <c r="K7" s="8">
        <v>5916.41</v>
      </c>
      <c r="L7" s="8">
        <v>8366.31</v>
      </c>
      <c r="M7" s="8" t="s">
        <v>41</v>
      </c>
      <c r="N7" s="8" t="s">
        <v>41</v>
      </c>
      <c r="O7" s="8" t="s">
        <v>41</v>
      </c>
      <c r="P7" s="8"/>
      <c r="Q7" s="8">
        <f>SUM(D7:O7)</f>
        <v>18948.239999999998</v>
      </c>
      <c r="S7" t="s">
        <v>43</v>
      </c>
      <c r="T7" s="8">
        <f>SUM(Q5:Q9)</f>
        <v>73208.289999999994</v>
      </c>
    </row>
    <row r="8" spans="1:20"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3"/>
      <c r="Q8" s="3"/>
      <c r="S8" t="s">
        <v>44</v>
      </c>
      <c r="T8" s="3">
        <f>SUM(Q11:Q33)</f>
        <v>50639.11</v>
      </c>
    </row>
    <row r="9" spans="1:20">
      <c r="A9" t="s">
        <v>7</v>
      </c>
      <c r="D9" s="3">
        <v>0</v>
      </c>
      <c r="E9" s="3">
        <v>0</v>
      </c>
      <c r="F9" s="3">
        <v>0</v>
      </c>
      <c r="G9" s="3">
        <v>0</v>
      </c>
      <c r="H9" s="3">
        <v>32.200000000000003</v>
      </c>
      <c r="I9" s="3">
        <v>0</v>
      </c>
      <c r="J9" s="3">
        <v>910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/>
      <c r="Q9" s="3">
        <f>SUM(D9:O9)</f>
        <v>942.2</v>
      </c>
    </row>
    <row r="10" spans="1:20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20">
      <c r="A11" t="s">
        <v>10</v>
      </c>
      <c r="D11" s="3">
        <v>100.99</v>
      </c>
      <c r="E11" s="3">
        <v>0</v>
      </c>
      <c r="F11" s="3">
        <v>3.8</v>
      </c>
      <c r="G11" s="3">
        <v>106.9</v>
      </c>
      <c r="H11" s="3">
        <v>0</v>
      </c>
      <c r="I11" s="3">
        <v>0</v>
      </c>
      <c r="J11" s="3">
        <v>32</v>
      </c>
      <c r="K11" s="3">
        <v>166.61</v>
      </c>
      <c r="L11" s="3">
        <v>152.25</v>
      </c>
      <c r="M11" s="3">
        <v>0</v>
      </c>
      <c r="N11" s="3">
        <v>0</v>
      </c>
      <c r="O11" s="3">
        <v>0</v>
      </c>
      <c r="P11" s="3"/>
      <c r="Q11" s="3">
        <f>SUM(D11:O11)</f>
        <v>562.54999999999995</v>
      </c>
    </row>
    <row r="12" spans="1:20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20">
      <c r="A13" t="s">
        <v>3</v>
      </c>
      <c r="D13" s="6">
        <v>3321.09</v>
      </c>
      <c r="E13" s="6">
        <v>0</v>
      </c>
      <c r="F13" s="6">
        <v>0</v>
      </c>
      <c r="G13" s="6">
        <v>3247.14</v>
      </c>
      <c r="H13" s="6">
        <v>3368.88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3"/>
      <c r="Q13" s="3">
        <f>SUM(D13:O13)</f>
        <v>9937.11</v>
      </c>
    </row>
    <row r="14" spans="1:20"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3"/>
      <c r="Q14" s="3"/>
    </row>
    <row r="15" spans="1:20">
      <c r="A15" t="s">
        <v>4</v>
      </c>
      <c r="D15" s="6">
        <v>2315.69</v>
      </c>
      <c r="E15" s="6">
        <v>0</v>
      </c>
      <c r="F15" s="6">
        <v>0</v>
      </c>
      <c r="G15" s="6">
        <v>1810.36</v>
      </c>
      <c r="H15" s="6">
        <v>0</v>
      </c>
      <c r="I15" s="6">
        <v>940.01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3"/>
      <c r="Q15" s="3">
        <f>SUM(D15:O15)</f>
        <v>5066.0600000000004</v>
      </c>
    </row>
    <row r="16" spans="1:20"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>
      <c r="A17" t="s">
        <v>6</v>
      </c>
      <c r="D17" s="3">
        <v>0</v>
      </c>
      <c r="E17" s="3">
        <v>398.36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/>
      <c r="Q17" s="3">
        <f>SUM(D17:O17)</f>
        <v>398.36</v>
      </c>
    </row>
    <row r="18" spans="1:17"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>
      <c r="A19" t="s">
        <v>8</v>
      </c>
      <c r="D19" s="3">
        <v>309.92</v>
      </c>
      <c r="E19" s="3">
        <v>0</v>
      </c>
      <c r="F19" s="3">
        <v>0</v>
      </c>
      <c r="G19" s="3">
        <v>666.84</v>
      </c>
      <c r="H19" s="3">
        <v>0</v>
      </c>
      <c r="I19" s="3">
        <v>507.5</v>
      </c>
      <c r="J19" s="3">
        <v>44.72</v>
      </c>
      <c r="K19" s="3">
        <v>910</v>
      </c>
      <c r="L19" s="3">
        <v>0</v>
      </c>
      <c r="M19" s="3">
        <v>0</v>
      </c>
      <c r="N19" s="3">
        <v>0</v>
      </c>
      <c r="O19" s="3">
        <v>0</v>
      </c>
      <c r="P19" s="3"/>
      <c r="Q19" s="3">
        <f>SUM(D19:O19)</f>
        <v>2438.98</v>
      </c>
    </row>
    <row r="20" spans="1:17"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>
      <c r="A21" t="s">
        <v>34</v>
      </c>
      <c r="D21" s="6">
        <v>826.22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3"/>
      <c r="Q21" s="3">
        <f>SUM(D21:O21)</f>
        <v>826.22</v>
      </c>
    </row>
    <row r="22" spans="1:17"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>
      <c r="A23" t="s">
        <v>20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/>
      <c r="Q23" s="3">
        <f>SUM(D23:O23)</f>
        <v>0</v>
      </c>
    </row>
    <row r="24" spans="1:17"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>
      <c r="A25" t="s">
        <v>21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/>
      <c r="Q25" s="3">
        <f>SUM(D25:O25)</f>
        <v>0</v>
      </c>
    </row>
    <row r="26" spans="1:17"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>
      <c r="A27" t="s">
        <v>33</v>
      </c>
      <c r="D27" s="3">
        <v>375</v>
      </c>
      <c r="E27" s="3">
        <v>713</v>
      </c>
      <c r="F27" s="3">
        <v>250</v>
      </c>
      <c r="G27" s="3">
        <v>250</v>
      </c>
      <c r="H27" s="3">
        <v>250</v>
      </c>
      <c r="I27" s="3">
        <v>250</v>
      </c>
      <c r="J27" s="3">
        <v>250</v>
      </c>
      <c r="K27" s="3">
        <v>250</v>
      </c>
      <c r="L27" s="3">
        <v>250</v>
      </c>
      <c r="M27" s="3">
        <v>0</v>
      </c>
      <c r="N27" s="3">
        <v>0</v>
      </c>
      <c r="O27" s="3">
        <v>0</v>
      </c>
      <c r="P27" s="3"/>
      <c r="Q27" s="3">
        <f>SUM(D27:O27)</f>
        <v>2838</v>
      </c>
    </row>
    <row r="28" spans="1:17"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>
      <c r="A29" t="s">
        <v>25</v>
      </c>
      <c r="D29" s="3">
        <v>0</v>
      </c>
      <c r="E29" s="3">
        <v>0</v>
      </c>
      <c r="F29" s="3">
        <v>534</v>
      </c>
      <c r="G29" s="3">
        <v>504</v>
      </c>
      <c r="H29" s="3">
        <v>0</v>
      </c>
      <c r="I29" s="3">
        <v>382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/>
      <c r="Q29" s="3">
        <f>SUM(D29:O29)</f>
        <v>1420</v>
      </c>
    </row>
    <row r="30" spans="1:17"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>
      <c r="A31" t="s">
        <v>26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1620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/>
      <c r="Q31" s="3">
        <f>SUM(D31:O31)</f>
        <v>1620</v>
      </c>
    </row>
    <row r="32" spans="1:17"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7">
      <c r="A33" t="s">
        <v>35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800</v>
      </c>
      <c r="J33" s="3">
        <v>2075.02</v>
      </c>
      <c r="K33" s="3">
        <v>7936.63</v>
      </c>
      <c r="L33" s="3">
        <v>14720.18</v>
      </c>
      <c r="M33" s="3">
        <v>0</v>
      </c>
      <c r="N33" s="3">
        <v>0</v>
      </c>
      <c r="O33" s="3">
        <v>0</v>
      </c>
      <c r="Q33" s="3">
        <f>SUM(D33:O33)</f>
        <v>25531.83</v>
      </c>
    </row>
    <row r="57" spans="21:26" ht="23">
      <c r="U57" s="9"/>
      <c r="V57" s="10" t="s">
        <v>42</v>
      </c>
      <c r="W57" s="9"/>
      <c r="X57" s="9"/>
      <c r="Y57" s="9"/>
      <c r="Z57" s="9"/>
    </row>
    <row r="58" spans="21:26">
      <c r="U58" s="9"/>
      <c r="V58" s="9"/>
      <c r="W58" s="9"/>
      <c r="X58" s="9"/>
      <c r="Y58" s="9"/>
      <c r="Z58" s="9"/>
    </row>
    <row r="59" spans="21:26">
      <c r="U59" s="9"/>
      <c r="V59" s="9"/>
      <c r="W59" s="9"/>
      <c r="X59" s="9"/>
      <c r="Y59" s="9"/>
      <c r="Z59" s="9"/>
    </row>
    <row r="60" spans="21:26">
      <c r="U60" s="9"/>
      <c r="V60" s="9"/>
      <c r="W60" s="9"/>
      <c r="X60" s="9"/>
      <c r="Y60" s="9"/>
      <c r="Z60" s="9"/>
    </row>
    <row r="61" spans="21:26">
      <c r="U61" s="9"/>
      <c r="V61" s="9"/>
      <c r="W61" s="9"/>
      <c r="X61" s="9"/>
      <c r="Y61" s="9"/>
      <c r="Z61" s="9"/>
    </row>
    <row r="62" spans="21:26">
      <c r="U62" s="9"/>
      <c r="V62" s="9"/>
      <c r="W62" s="9"/>
      <c r="X62" s="9"/>
      <c r="Y62" s="9"/>
      <c r="Z62" s="9"/>
    </row>
    <row r="63" spans="21:26">
      <c r="U63" s="9"/>
      <c r="V63" s="9"/>
      <c r="W63" s="9"/>
      <c r="X63" s="9"/>
      <c r="Y63" s="9"/>
      <c r="Z63" s="9"/>
    </row>
    <row r="64" spans="21:26">
      <c r="U64" s="9"/>
      <c r="V64" s="9"/>
      <c r="W64" s="9"/>
      <c r="X64" s="9"/>
      <c r="Y64" s="9"/>
      <c r="Z64" s="9"/>
    </row>
    <row r="65" spans="21:26">
      <c r="U65" s="9"/>
      <c r="V65" s="9"/>
      <c r="W65" s="9"/>
      <c r="X65" s="9"/>
      <c r="Y65" s="9"/>
      <c r="Z65" s="9"/>
    </row>
    <row r="66" spans="21:26">
      <c r="U66" s="9"/>
      <c r="V66" s="9"/>
      <c r="W66" s="9"/>
      <c r="X66" s="9"/>
      <c r="Y66" s="9"/>
      <c r="Z66" s="9"/>
    </row>
    <row r="67" spans="21:26">
      <c r="U67" s="9"/>
      <c r="V67" s="9"/>
      <c r="W67" s="9"/>
      <c r="X67" s="9"/>
      <c r="Y67" s="9"/>
      <c r="Z67" s="9"/>
    </row>
    <row r="68" spans="21:26">
      <c r="U68" s="9"/>
      <c r="V68" s="9"/>
      <c r="W68" s="9"/>
      <c r="X68" s="9"/>
      <c r="Y68" s="9"/>
      <c r="Z68" s="9"/>
    </row>
  </sheetData>
  <phoneticPr fontId="6" type="noConversion"/>
  <pageMargins left="0.75" right="0.75" top="1" bottom="1" header="0.5" footer="0.5"/>
  <pageSetup orientation="portrait" horizontalDpi="4294967292" verticalDpi="4294967292"/>
  <rowBreaks count="1" manualBreakCount="1">
    <brk id="34" max="1638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tabSelected="1" workbookViewId="0">
      <selection activeCell="I74" sqref="I74"/>
    </sheetView>
  </sheetViews>
  <sheetFormatPr baseColWidth="10" defaultRowHeight="15" x14ac:dyDescent="0"/>
  <cols>
    <col min="3" max="3" width="12.5" bestFit="1" customWidth="1"/>
    <col min="4" max="4" width="11.5" bestFit="1" customWidth="1"/>
    <col min="17" max="17" width="11.5" bestFit="1" customWidth="1"/>
    <col min="19" max="19" width="16.33203125" customWidth="1"/>
    <col min="20" max="20" width="11.5" bestFit="1" customWidth="1"/>
  </cols>
  <sheetData>
    <row r="1" spans="1:20" ht="17">
      <c r="A1" s="1" t="s">
        <v>31</v>
      </c>
      <c r="D1" s="5" t="s">
        <v>28</v>
      </c>
      <c r="E1" s="5" t="s">
        <v>27</v>
      </c>
      <c r="F1" s="5" t="s">
        <v>29</v>
      </c>
      <c r="G1" s="5" t="s">
        <v>30</v>
      </c>
      <c r="H1" s="5" t="s">
        <v>11</v>
      </c>
      <c r="I1" s="5" t="s">
        <v>12</v>
      </c>
      <c r="J1" s="5" t="s">
        <v>13</v>
      </c>
      <c r="K1" s="5" t="s">
        <v>14</v>
      </c>
      <c r="L1" s="5" t="s">
        <v>15</v>
      </c>
      <c r="M1" s="5" t="s">
        <v>16</v>
      </c>
      <c r="N1" s="5" t="s">
        <v>17</v>
      </c>
      <c r="O1" s="5" t="s">
        <v>18</v>
      </c>
      <c r="P1" s="5" t="s">
        <v>23</v>
      </c>
      <c r="Q1" s="5" t="s">
        <v>22</v>
      </c>
    </row>
    <row r="3" spans="1:20">
      <c r="A3" t="s">
        <v>9</v>
      </c>
      <c r="C3" s="3">
        <v>190000</v>
      </c>
      <c r="D3" s="3">
        <v>0</v>
      </c>
      <c r="E3" s="3">
        <f t="shared" ref="E3:O3" si="0">D3 + SUM(D5, D7, D9) - SUM(D11, D13, D15, D17, D19, D21, D23, D25, D27, D29, D31)</f>
        <v>23600</v>
      </c>
      <c r="F3" s="3">
        <f t="shared" si="0"/>
        <v>23600</v>
      </c>
      <c r="G3" s="3">
        <f t="shared" si="0"/>
        <v>23600</v>
      </c>
      <c r="H3" s="3">
        <f t="shared" si="0"/>
        <v>23600</v>
      </c>
      <c r="I3" s="3">
        <f t="shared" si="0"/>
        <v>23600</v>
      </c>
      <c r="J3" s="3">
        <f t="shared" si="0"/>
        <v>23600</v>
      </c>
      <c r="K3" s="3">
        <f t="shared" si="0"/>
        <v>23600</v>
      </c>
      <c r="L3" s="3">
        <f t="shared" si="0"/>
        <v>23600</v>
      </c>
      <c r="M3" s="3">
        <f t="shared" si="0"/>
        <v>23600</v>
      </c>
      <c r="N3" s="3">
        <f t="shared" si="0"/>
        <v>23600</v>
      </c>
      <c r="O3" s="3">
        <f t="shared" si="0"/>
        <v>23600</v>
      </c>
      <c r="P3" s="3"/>
      <c r="Q3" s="3"/>
    </row>
    <row r="4" spans="1:20"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20">
      <c r="A5" t="s">
        <v>2</v>
      </c>
      <c r="D5" s="3">
        <v>75000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/>
      <c r="Q5" s="3">
        <f>SUM(D5:O5)</f>
        <v>75000</v>
      </c>
      <c r="S5" t="s">
        <v>43</v>
      </c>
      <c r="T5" s="3">
        <f>SUM(Q5:Q9)</f>
        <v>75000</v>
      </c>
    </row>
    <row r="6" spans="1:20"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S6" t="s">
        <v>44</v>
      </c>
      <c r="T6" s="3">
        <f>SUM(Q11:Q33)</f>
        <v>51400</v>
      </c>
    </row>
    <row r="7" spans="1:20">
      <c r="A7" t="s">
        <v>5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/>
      <c r="Q7" s="3">
        <f>SUM(D7:O7)</f>
        <v>0</v>
      </c>
    </row>
    <row r="8" spans="1:20"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20">
      <c r="A9" t="s">
        <v>7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/>
      <c r="Q9" s="3">
        <f>SUM(D9:O9)</f>
        <v>0</v>
      </c>
    </row>
    <row r="10" spans="1:20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20">
      <c r="A11" t="s">
        <v>10</v>
      </c>
      <c r="D11" s="3">
        <v>1200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/>
      <c r="Q11" s="3">
        <f>SUM(D11:O11)</f>
        <v>1200</v>
      </c>
    </row>
    <row r="12" spans="1:20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20">
      <c r="A13" t="s">
        <v>3</v>
      </c>
      <c r="D13" s="6">
        <v>10000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3"/>
      <c r="Q13" s="3">
        <f>SUM(D13:O13)</f>
        <v>10000</v>
      </c>
    </row>
    <row r="14" spans="1:20"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3"/>
      <c r="Q14" s="3"/>
    </row>
    <row r="15" spans="1:20">
      <c r="A15" t="s">
        <v>4</v>
      </c>
      <c r="D15" s="6">
        <v>5000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3"/>
      <c r="Q15" s="3">
        <f>SUM(D15:O15)</f>
        <v>5000</v>
      </c>
    </row>
    <row r="16" spans="1:20"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>
      <c r="A17" t="s">
        <v>6</v>
      </c>
      <c r="D17" s="3">
        <v>7000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/>
      <c r="Q17" s="3">
        <f>SUM(D17:O17)</f>
        <v>7000</v>
      </c>
    </row>
    <row r="18" spans="1:17"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>
      <c r="A19" t="s">
        <v>8</v>
      </c>
      <c r="C19" t="s">
        <v>37</v>
      </c>
      <c r="D19" s="3">
        <v>18000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/>
      <c r="Q19" s="3">
        <f>SUM(D19:O19)</f>
        <v>18000</v>
      </c>
    </row>
    <row r="20" spans="1:17"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>
      <c r="A21" t="s">
        <v>34</v>
      </c>
      <c r="D21" s="6">
        <v>1000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3"/>
      <c r="Q21" s="3">
        <f>SUM(D21:O21)</f>
        <v>1000</v>
      </c>
    </row>
    <row r="22" spans="1:17"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>
      <c r="A23" t="s">
        <v>20</v>
      </c>
      <c r="D23" s="3">
        <v>1000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/>
      <c r="Q23" s="3">
        <f>SUM(D23:O23)</f>
        <v>1000</v>
      </c>
    </row>
    <row r="24" spans="1:17"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>
      <c r="A25" t="s">
        <v>21</v>
      </c>
      <c r="D25" s="3">
        <v>1000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/>
      <c r="Q25" s="3">
        <f>SUM(D25:O25)</f>
        <v>1000</v>
      </c>
    </row>
    <row r="26" spans="1:17"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>
      <c r="A27" t="s">
        <v>33</v>
      </c>
      <c r="D27" s="3">
        <v>3500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/>
      <c r="Q27" s="3">
        <f>SUM(D27:O27)</f>
        <v>3500</v>
      </c>
    </row>
    <row r="28" spans="1:17"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>
      <c r="A29" t="s">
        <v>25</v>
      </c>
      <c r="D29" s="3">
        <v>2000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/>
      <c r="Q29" s="3">
        <f>SUM(D29:O29)</f>
        <v>2000</v>
      </c>
    </row>
    <row r="30" spans="1:17"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>
      <c r="A31" t="s">
        <v>26</v>
      </c>
      <c r="D31" s="3">
        <v>1700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/>
      <c r="Q31" s="3">
        <f>SUM(D31:O31)</f>
        <v>1700</v>
      </c>
    </row>
    <row r="32" spans="1:17"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7">
      <c r="A33" t="s">
        <v>35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Q33" s="3">
        <f>SUM(D33:O33)</f>
        <v>0</v>
      </c>
    </row>
    <row r="35" spans="1:17">
      <c r="C35" t="s">
        <v>36</v>
      </c>
      <c r="D35" s="3">
        <f>SUM(D5-SUM(D11,D13,D15,D17,D19,D21,D23,D25,D27,D29,D31))</f>
        <v>23600</v>
      </c>
    </row>
  </sheetData>
  <phoneticPr fontId="6" type="noConversion"/>
  <pageMargins left="0.75" right="0.75" top="1" bottom="1" header="0.5" footer="0.5"/>
  <pageSetup orientation="landscape" horizontalDpi="4294967292" verticalDpi="4294967292"/>
  <rowBreaks count="1" manualBreakCount="1">
    <brk id="35" max="1638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opLeftCell="G15" workbookViewId="0">
      <selection activeCell="S4" sqref="S4"/>
    </sheetView>
  </sheetViews>
  <sheetFormatPr baseColWidth="10" defaultRowHeight="15" x14ac:dyDescent="0"/>
  <cols>
    <col min="19" max="19" width="16.6640625" customWidth="1"/>
  </cols>
  <sheetData>
    <row r="1" spans="1:20" ht="17">
      <c r="A1" s="1" t="s">
        <v>32</v>
      </c>
      <c r="D1" s="5" t="s">
        <v>28</v>
      </c>
      <c r="E1" s="5" t="s">
        <v>27</v>
      </c>
      <c r="F1" s="5" t="s">
        <v>29</v>
      </c>
      <c r="G1" s="5" t="s">
        <v>30</v>
      </c>
      <c r="H1" s="5" t="s">
        <v>11</v>
      </c>
      <c r="I1" s="5" t="s">
        <v>12</v>
      </c>
      <c r="J1" s="5" t="s">
        <v>13</v>
      </c>
      <c r="K1" s="5" t="s">
        <v>14</v>
      </c>
      <c r="L1" s="5" t="s">
        <v>15</v>
      </c>
      <c r="M1" s="5" t="s">
        <v>16</v>
      </c>
      <c r="N1" s="5" t="s">
        <v>17</v>
      </c>
      <c r="O1" s="5" t="s">
        <v>18</v>
      </c>
      <c r="P1" s="5" t="s">
        <v>23</v>
      </c>
      <c r="Q1" s="5" t="s">
        <v>22</v>
      </c>
    </row>
    <row r="3" spans="1:20">
      <c r="A3" t="s">
        <v>9</v>
      </c>
      <c r="C3" s="2"/>
      <c r="D3" s="3">
        <v>0</v>
      </c>
      <c r="E3" s="3" t="e">
        <f>D3 + SUM(D5,#REF!,#REF!) - SUM(D11, D13, D15, D17, D19, D21, D23, D25, D27, D29, D31)</f>
        <v>#REF!</v>
      </c>
      <c r="F3" s="3" t="e">
        <f>E3 + SUM(E5,#REF!,#REF!) - SUM(E11, E13, E15, E17, E19, E21, E23, E25, E27, E29, E31)</f>
        <v>#REF!</v>
      </c>
      <c r="G3" s="3" t="e">
        <f>F3 + SUM(F5,#REF!,#REF!) - SUM(F11, F13, F15, F17, F19, F21, F23, F25, F27, F29, F31)</f>
        <v>#REF!</v>
      </c>
      <c r="H3" s="3" t="e">
        <f>G3 + SUM(G5,#REF!,#REF!) - SUM(G11, G13, G15, G17, G19, G21, G23, G25, G27, G29, G31)</f>
        <v>#REF!</v>
      </c>
      <c r="I3" s="3" t="e">
        <f>H3 + SUM(H5,#REF!,#REF!) - SUM(H11, H13, H15, H17, H19, H21, H23, H25, H27, H29, H31)</f>
        <v>#REF!</v>
      </c>
      <c r="J3" s="3" t="e">
        <f>I3 + SUM(I5,#REF!,#REF!) - SUM(I11, I13, I15, I17, I19, I21, I23, I25, I27, I29, I31)</f>
        <v>#REF!</v>
      </c>
      <c r="K3" s="3" t="e">
        <f>J3 + SUM(J5,#REF!,#REF!) - SUM(J11, J13, J15, J17, J19, J21, J23, J25, J27, J29, J31)</f>
        <v>#REF!</v>
      </c>
      <c r="L3" s="3" t="e">
        <f>K3 + SUM(K5,#REF!,#REF!) - SUM(K11, K13, K15, K17, K19, K21, K23, K25, K27, K29, K31)</f>
        <v>#REF!</v>
      </c>
      <c r="M3" s="3" t="e">
        <f>L3 + SUM(L5,#REF!,#REF!) - SUM(L11, L13, L15, L17, L19, L21, L23, L25, L27, L29, L31)</f>
        <v>#REF!</v>
      </c>
      <c r="N3" s="3" t="e">
        <f>M3 + SUM(M5,#REF!,#REF!) - SUM(M11, M13, M15, M17, M19, M21, M23, M25, M27, M29, M31)</f>
        <v>#REF!</v>
      </c>
      <c r="O3" s="3" t="e">
        <f>N3 + SUM(N5,#REF!,#REF!) - SUM(N11, N13, N15, N17, N19, N21, N23, N25, N27, N29, N31)</f>
        <v>#REF!</v>
      </c>
      <c r="P3" s="3"/>
      <c r="Q3" s="3"/>
    </row>
    <row r="4" spans="1:20"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S4" t="s">
        <v>43</v>
      </c>
      <c r="T4" s="3">
        <f>SUM(Q5:Q9)</f>
        <v>0</v>
      </c>
    </row>
    <row r="5" spans="1:20">
      <c r="A5" t="s">
        <v>2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/>
      <c r="Q5" s="3">
        <f>SUM(D5:O5)</f>
        <v>0</v>
      </c>
      <c r="S5" t="s">
        <v>44</v>
      </c>
      <c r="T5" s="3">
        <f>SUM(Q11:Q35)</f>
        <v>0</v>
      </c>
    </row>
    <row r="6" spans="1:20"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20">
      <c r="A7" s="5" t="s">
        <v>5</v>
      </c>
      <c r="B7" s="5"/>
      <c r="C7" s="5"/>
      <c r="D7" s="8" t="s">
        <v>41</v>
      </c>
      <c r="E7" s="8" t="s">
        <v>41</v>
      </c>
      <c r="F7" s="8" t="s">
        <v>41</v>
      </c>
      <c r="G7" s="8" t="s">
        <v>41</v>
      </c>
      <c r="H7" s="8" t="s">
        <v>41</v>
      </c>
      <c r="I7" s="8" t="s">
        <v>41</v>
      </c>
      <c r="J7" s="8" t="s">
        <v>41</v>
      </c>
      <c r="K7" s="8" t="s">
        <v>41</v>
      </c>
      <c r="L7" s="8" t="s">
        <v>41</v>
      </c>
      <c r="M7" s="8" t="s">
        <v>41</v>
      </c>
      <c r="N7" s="8" t="s">
        <v>41</v>
      </c>
      <c r="O7" s="8" t="s">
        <v>41</v>
      </c>
      <c r="P7" s="8"/>
      <c r="Q7" s="8" t="s">
        <v>41</v>
      </c>
    </row>
    <row r="8" spans="1:20">
      <c r="A8" s="5"/>
      <c r="B8" s="5"/>
      <c r="C8" s="5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</row>
    <row r="9" spans="1:20">
      <c r="A9" s="5" t="s">
        <v>7</v>
      </c>
      <c r="B9" s="5"/>
      <c r="C9" s="5"/>
      <c r="D9" s="8" t="s">
        <v>41</v>
      </c>
      <c r="E9" s="8" t="s">
        <v>41</v>
      </c>
      <c r="F9" s="8" t="s">
        <v>41</v>
      </c>
      <c r="G9" s="8" t="s">
        <v>41</v>
      </c>
      <c r="H9" s="8" t="s">
        <v>41</v>
      </c>
      <c r="I9" s="8" t="s">
        <v>41</v>
      </c>
      <c r="J9" s="8" t="s">
        <v>41</v>
      </c>
      <c r="K9" s="8" t="s">
        <v>41</v>
      </c>
      <c r="L9" s="8" t="s">
        <v>41</v>
      </c>
      <c r="M9" s="8" t="s">
        <v>41</v>
      </c>
      <c r="N9" s="8" t="s">
        <v>41</v>
      </c>
      <c r="O9" s="8" t="s">
        <v>41</v>
      </c>
      <c r="P9" s="8"/>
      <c r="Q9" s="8" t="s">
        <v>41</v>
      </c>
    </row>
    <row r="10" spans="1:20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20">
      <c r="A11" t="s">
        <v>10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/>
      <c r="Q11" s="3">
        <f>SUM(D11:O11)</f>
        <v>0</v>
      </c>
    </row>
    <row r="12" spans="1:20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20">
      <c r="A13" t="s">
        <v>3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3"/>
      <c r="Q13" s="3">
        <f>SUM(D13:O13)</f>
        <v>0</v>
      </c>
    </row>
    <row r="14" spans="1:20"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3"/>
      <c r="Q14" s="3"/>
    </row>
    <row r="15" spans="1:20">
      <c r="A15" t="s">
        <v>4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3"/>
      <c r="Q15" s="3">
        <f>SUM(D15:O15)</f>
        <v>0</v>
      </c>
    </row>
    <row r="16" spans="1:20"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>
      <c r="A17" t="s">
        <v>6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/>
      <c r="Q17" s="3">
        <f>SUM(D17:O17)</f>
        <v>0</v>
      </c>
    </row>
    <row r="18" spans="1:17"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>
      <c r="A19" t="s">
        <v>8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/>
      <c r="Q19" s="3">
        <f>SUM(D19:O19)</f>
        <v>0</v>
      </c>
    </row>
    <row r="20" spans="1:17"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>
      <c r="A21" t="s">
        <v>34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3"/>
      <c r="Q21" s="3">
        <f>SUM(D21:O21)</f>
        <v>0</v>
      </c>
    </row>
    <row r="22" spans="1:17"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>
      <c r="A23" t="s">
        <v>20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/>
      <c r="Q23" s="3">
        <f>SUM(D23:O23)</f>
        <v>0</v>
      </c>
    </row>
    <row r="24" spans="1:17"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>
      <c r="A25" t="s">
        <v>21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/>
      <c r="Q25" s="3">
        <f>SUM(D25:O25)</f>
        <v>0</v>
      </c>
    </row>
    <row r="26" spans="1:17"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>
      <c r="A27" t="s">
        <v>33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/>
      <c r="Q27" s="3">
        <f>SUM(D27:O27)</f>
        <v>0</v>
      </c>
    </row>
    <row r="28" spans="1:17"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>
      <c r="A29" t="s">
        <v>25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/>
      <c r="Q29" s="3">
        <f>SUM(D29:O29)</f>
        <v>0</v>
      </c>
    </row>
    <row r="30" spans="1:17"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>
      <c r="A31" t="s">
        <v>26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/>
      <c r="Q31" s="3">
        <f>SUM(D31:O31)</f>
        <v>0</v>
      </c>
    </row>
    <row r="32" spans="1:17"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7">
      <c r="A33" t="s">
        <v>35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Q33" s="3">
        <f>SUM(D33:O33)</f>
        <v>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FY12</vt:lpstr>
      <vt:lpstr>FY13</vt:lpstr>
      <vt:lpstr>FY14</vt:lpstr>
      <vt:lpstr>FYXX</vt:lpstr>
    </vt:vector>
  </TitlesOfParts>
  <Company>University of Illinois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Unsworth</dc:creator>
  <cp:lastModifiedBy>John Unsworth</cp:lastModifiedBy>
  <dcterms:created xsi:type="dcterms:W3CDTF">2013-09-26T17:45:57Z</dcterms:created>
  <dcterms:modified xsi:type="dcterms:W3CDTF">2013-10-04T09:09:18Z</dcterms:modified>
</cp:coreProperties>
</file>